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56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D91"/>
  <c r="J90"/>
  <c r="J88" s="1"/>
  <c r="G90"/>
  <c r="D90"/>
  <c r="L88"/>
  <c r="K88"/>
  <c r="K82" s="1"/>
  <c r="K76" s="1"/>
  <c r="K74" s="1"/>
  <c r="I88"/>
  <c r="H88"/>
  <c r="G88"/>
  <c r="F88"/>
  <c r="F82" s="1"/>
  <c r="F76" s="1"/>
  <c r="E88"/>
  <c r="D88"/>
  <c r="J87"/>
  <c r="J84" s="1"/>
  <c r="J82" s="1"/>
  <c r="G87"/>
  <c r="D87"/>
  <c r="J86"/>
  <c r="G86"/>
  <c r="G84" s="1"/>
  <c r="G82" s="1"/>
  <c r="D86"/>
  <c r="D84" s="1"/>
  <c r="L84"/>
  <c r="I84"/>
  <c r="I82" s="1"/>
  <c r="I76" s="1"/>
  <c r="I74" s="1"/>
  <c r="F84"/>
  <c r="L82"/>
  <c r="L76" s="1"/>
  <c r="L74" s="1"/>
  <c r="H82"/>
  <c r="H76" s="1"/>
  <c r="H74" s="1"/>
  <c r="E82"/>
  <c r="D82"/>
  <c r="J81"/>
  <c r="G81"/>
  <c r="D81"/>
  <c r="J80"/>
  <c r="G80"/>
  <c r="G78" s="1"/>
  <c r="D80"/>
  <c r="L78"/>
  <c r="J78"/>
  <c r="J76" s="1"/>
  <c r="J74" s="1"/>
  <c r="I78"/>
  <c r="F78"/>
  <c r="D78"/>
  <c r="D76" s="1"/>
  <c r="D74" s="1"/>
  <c r="E76"/>
  <c r="E74" s="1"/>
  <c r="F74"/>
  <c r="J73"/>
  <c r="G73"/>
  <c r="D73"/>
  <c r="J72"/>
  <c r="G72"/>
  <c r="D72"/>
  <c r="J71"/>
  <c r="G71"/>
  <c r="D71"/>
  <c r="J70"/>
  <c r="L69"/>
  <c r="J69" s="1"/>
  <c r="G69"/>
  <c r="F69"/>
  <c r="D69" s="1"/>
  <c r="J68"/>
  <c r="J65" s="1"/>
  <c r="G68"/>
  <c r="G65" s="1"/>
  <c r="G63" s="1"/>
  <c r="D68"/>
  <c r="J67"/>
  <c r="G67"/>
  <c r="D67"/>
  <c r="D65" s="1"/>
  <c r="L65"/>
  <c r="L63" s="1"/>
  <c r="L55" s="1"/>
  <c r="I65"/>
  <c r="F65"/>
  <c r="K63"/>
  <c r="H63"/>
  <c r="F63"/>
  <c r="F55" s="1"/>
  <c r="F44" s="1"/>
  <c r="E63"/>
  <c r="J62"/>
  <c r="G62"/>
  <c r="D62"/>
  <c r="J61"/>
  <c r="G61"/>
  <c r="G57" s="1"/>
  <c r="D61"/>
  <c r="H60"/>
  <c r="H55" s="1"/>
  <c r="J59"/>
  <c r="G59"/>
  <c r="D59"/>
  <c r="K57"/>
  <c r="K60" s="1"/>
  <c r="J57"/>
  <c r="H57"/>
  <c r="I69" s="1"/>
  <c r="E57"/>
  <c r="E60" s="1"/>
  <c r="D57"/>
  <c r="E55"/>
  <c r="E44" s="1"/>
  <c r="J54"/>
  <c r="G54"/>
  <c r="D54"/>
  <c r="D51" s="1"/>
  <c r="J53"/>
  <c r="J51" s="1"/>
  <c r="G53"/>
  <c r="D53"/>
  <c r="L51"/>
  <c r="K51"/>
  <c r="I51"/>
  <c r="H51"/>
  <c r="G51"/>
  <c r="F51"/>
  <c r="E51"/>
  <c r="J50"/>
  <c r="G50"/>
  <c r="D50"/>
  <c r="J49"/>
  <c r="J46" s="1"/>
  <c r="G49"/>
  <c r="D49"/>
  <c r="J48"/>
  <c r="G48"/>
  <c r="G46" s="1"/>
  <c r="D48"/>
  <c r="D46" s="1"/>
  <c r="L46"/>
  <c r="I46"/>
  <c r="F46"/>
  <c r="L44"/>
  <c r="H44"/>
  <c r="J43"/>
  <c r="G43"/>
  <c r="D43"/>
  <c r="J42"/>
  <c r="J40" s="1"/>
  <c r="G42"/>
  <c r="D42"/>
  <c r="L40"/>
  <c r="K40"/>
  <c r="I40"/>
  <c r="H40"/>
  <c r="G40"/>
  <c r="F40"/>
  <c r="E40"/>
  <c r="D40"/>
  <c r="J39"/>
  <c r="G39"/>
  <c r="D39"/>
  <c r="J38"/>
  <c r="G38"/>
  <c r="G36" s="1"/>
  <c r="D38"/>
  <c r="D36" s="1"/>
  <c r="D34" s="1"/>
  <c r="L36"/>
  <c r="K36"/>
  <c r="J36"/>
  <c r="J34" s="1"/>
  <c r="I36"/>
  <c r="I34" s="1"/>
  <c r="H36"/>
  <c r="F36"/>
  <c r="F34" s="1"/>
  <c r="E36"/>
  <c r="E34" s="1"/>
  <c r="E22" s="1"/>
  <c r="E16" s="1"/>
  <c r="E14" s="1"/>
  <c r="L34"/>
  <c r="K34"/>
  <c r="K22" s="1"/>
  <c r="K16" s="1"/>
  <c r="H34"/>
  <c r="H22" s="1"/>
  <c r="H16" s="1"/>
  <c r="H14" s="1"/>
  <c r="H12" s="1"/>
  <c r="G34"/>
  <c r="J33"/>
  <c r="J30" s="1"/>
  <c r="G33"/>
  <c r="D33"/>
  <c r="J32"/>
  <c r="G32"/>
  <c r="G30" s="1"/>
  <c r="D32"/>
  <c r="D30" s="1"/>
  <c r="L30"/>
  <c r="I30"/>
  <c r="F30"/>
  <c r="J29"/>
  <c r="J26" s="1"/>
  <c r="J24" s="1"/>
  <c r="J22" s="1"/>
  <c r="G29"/>
  <c r="D29"/>
  <c r="J28"/>
  <c r="G28"/>
  <c r="G26" s="1"/>
  <c r="G24" s="1"/>
  <c r="D28"/>
  <c r="D26" s="1"/>
  <c r="D24" s="1"/>
  <c r="D22" s="1"/>
  <c r="L26"/>
  <c r="I26"/>
  <c r="F26"/>
  <c r="L24"/>
  <c r="L22" s="1"/>
  <c r="F24"/>
  <c r="F22" s="1"/>
  <c r="F16" s="1"/>
  <c r="F14" s="1"/>
  <c r="F12" s="1"/>
  <c r="J21"/>
  <c r="J18" s="1"/>
  <c r="G21"/>
  <c r="D21"/>
  <c r="J20"/>
  <c r="G20"/>
  <c r="D20"/>
  <c r="D18" s="1"/>
  <c r="L18"/>
  <c r="I18"/>
  <c r="G18"/>
  <c r="F18"/>
  <c r="E12"/>
  <c r="J225" i="3"/>
  <c r="G225"/>
  <c r="D225"/>
  <c r="J224"/>
  <c r="G224"/>
  <c r="D224"/>
  <c r="J223"/>
  <c r="J220" s="1"/>
  <c r="G223"/>
  <c r="D223"/>
  <c r="J222"/>
  <c r="G222"/>
  <c r="D222"/>
  <c r="D220" s="1"/>
  <c r="L220"/>
  <c r="I220"/>
  <c r="G220"/>
  <c r="F220"/>
  <c r="J219"/>
  <c r="G219"/>
  <c r="G217" s="1"/>
  <c r="D219"/>
  <c r="D217" s="1"/>
  <c r="L217"/>
  <c r="J217"/>
  <c r="I217"/>
  <c r="I202" s="1"/>
  <c r="F217"/>
  <c r="J216"/>
  <c r="G216"/>
  <c r="D216"/>
  <c r="J215"/>
  <c r="J212" s="1"/>
  <c r="J209" s="1"/>
  <c r="G215"/>
  <c r="D215"/>
  <c r="J214"/>
  <c r="G214"/>
  <c r="D214"/>
  <c r="D212" s="1"/>
  <c r="L212"/>
  <c r="L209" s="1"/>
  <c r="I212"/>
  <c r="G212"/>
  <c r="F212"/>
  <c r="F209" s="1"/>
  <c r="J211"/>
  <c r="G211"/>
  <c r="D211"/>
  <c r="D209" s="1"/>
  <c r="I209"/>
  <c r="J208"/>
  <c r="G208"/>
  <c r="D208"/>
  <c r="J207"/>
  <c r="J204" s="1"/>
  <c r="J202" s="1"/>
  <c r="G207"/>
  <c r="D207"/>
  <c r="J206"/>
  <c r="G206"/>
  <c r="D206"/>
  <c r="D204" s="1"/>
  <c r="L204"/>
  <c r="L202" s="1"/>
  <c r="I204"/>
  <c r="G204"/>
  <c r="F204"/>
  <c r="F202" s="1"/>
  <c r="D202"/>
  <c r="J201"/>
  <c r="G201"/>
  <c r="D201"/>
  <c r="J200"/>
  <c r="G200"/>
  <c r="D200"/>
  <c r="J199"/>
  <c r="G199"/>
  <c r="G196" s="1"/>
  <c r="D199"/>
  <c r="J198"/>
  <c r="G198"/>
  <c r="D198"/>
  <c r="D196" s="1"/>
  <c r="L196"/>
  <c r="I196"/>
  <c r="F196"/>
  <c r="J195"/>
  <c r="G195"/>
  <c r="G193" s="1"/>
  <c r="D195"/>
  <c r="D193" s="1"/>
  <c r="L193"/>
  <c r="J193"/>
  <c r="I193"/>
  <c r="F193"/>
  <c r="J192"/>
  <c r="J187" s="1"/>
  <c r="G192"/>
  <c r="D192"/>
  <c r="J191"/>
  <c r="G191"/>
  <c r="G187" s="1"/>
  <c r="D191"/>
  <c r="J190"/>
  <c r="G190"/>
  <c r="D190"/>
  <c r="D187" s="1"/>
  <c r="J189"/>
  <c r="G189"/>
  <c r="D189"/>
  <c r="L187"/>
  <c r="I187"/>
  <c r="F187"/>
  <c r="J186"/>
  <c r="G186"/>
  <c r="D186"/>
  <c r="J185"/>
  <c r="G185"/>
  <c r="D185"/>
  <c r="J184"/>
  <c r="J181" s="1"/>
  <c r="G184"/>
  <c r="D184"/>
  <c r="J183"/>
  <c r="G183"/>
  <c r="G181" s="1"/>
  <c r="D183"/>
  <c r="L181"/>
  <c r="I181"/>
  <c r="I169" s="1"/>
  <c r="I167" s="1"/>
  <c r="F181"/>
  <c r="J180"/>
  <c r="G180"/>
  <c r="D180"/>
  <c r="J179"/>
  <c r="J176" s="1"/>
  <c r="G179"/>
  <c r="D179"/>
  <c r="J178"/>
  <c r="G178"/>
  <c r="D178"/>
  <c r="D176" s="1"/>
  <c r="L176"/>
  <c r="I176"/>
  <c r="G176"/>
  <c r="F176"/>
  <c r="J175"/>
  <c r="G175"/>
  <c r="G171" s="1"/>
  <c r="G169" s="1"/>
  <c r="D175"/>
  <c r="J174"/>
  <c r="G174"/>
  <c r="D174"/>
  <c r="D171" s="1"/>
  <c r="J173"/>
  <c r="J171" s="1"/>
  <c r="J169" s="1"/>
  <c r="G173"/>
  <c r="D173"/>
  <c r="L171"/>
  <c r="L169" s="1"/>
  <c r="I171"/>
  <c r="F171"/>
  <c r="F169" s="1"/>
  <c r="L167"/>
  <c r="F167"/>
  <c r="J166"/>
  <c r="G166"/>
  <c r="D166"/>
  <c r="L163"/>
  <c r="L138" s="1"/>
  <c r="L14" s="1"/>
  <c r="L12" s="1"/>
  <c r="K163"/>
  <c r="J163"/>
  <c r="I163"/>
  <c r="I138" s="1"/>
  <c r="I14" s="1"/>
  <c r="H163"/>
  <c r="G163"/>
  <c r="F163"/>
  <c r="E163"/>
  <c r="D163"/>
  <c r="J162"/>
  <c r="G162"/>
  <c r="D162"/>
  <c r="D160" s="1"/>
  <c r="K160"/>
  <c r="J160"/>
  <c r="H160"/>
  <c r="G160"/>
  <c r="E160"/>
  <c r="J159"/>
  <c r="G159"/>
  <c r="G157" s="1"/>
  <c r="D159"/>
  <c r="D157" s="1"/>
  <c r="K157"/>
  <c r="J157"/>
  <c r="H157"/>
  <c r="E157"/>
  <c r="J156"/>
  <c r="J153" s="1"/>
  <c r="G156"/>
  <c r="D156"/>
  <c r="J155"/>
  <c r="G155"/>
  <c r="G153" s="1"/>
  <c r="D155"/>
  <c r="D153" s="1"/>
  <c r="K153"/>
  <c r="H153"/>
  <c r="E153"/>
  <c r="J152"/>
  <c r="G152"/>
  <c r="G150" s="1"/>
  <c r="D152"/>
  <c r="K150"/>
  <c r="J150"/>
  <c r="H150"/>
  <c r="E150"/>
  <c r="D150"/>
  <c r="J149"/>
  <c r="G149"/>
  <c r="D149"/>
  <c r="J148"/>
  <c r="G148"/>
  <c r="D148"/>
  <c r="J147"/>
  <c r="J144" s="1"/>
  <c r="G147"/>
  <c r="D147"/>
  <c r="J146"/>
  <c r="G146"/>
  <c r="D146"/>
  <c r="D144" s="1"/>
  <c r="K144"/>
  <c r="H144"/>
  <c r="G144"/>
  <c r="E144"/>
  <c r="J143"/>
  <c r="J140" s="1"/>
  <c r="G143"/>
  <c r="G140" s="1"/>
  <c r="G138" s="1"/>
  <c r="D143"/>
  <c r="J142"/>
  <c r="G142"/>
  <c r="D142"/>
  <c r="D140" s="1"/>
  <c r="K140"/>
  <c r="H140"/>
  <c r="E140"/>
  <c r="K138"/>
  <c r="F138"/>
  <c r="J137"/>
  <c r="G137"/>
  <c r="G135" s="1"/>
  <c r="D137"/>
  <c r="K135"/>
  <c r="J135"/>
  <c r="H135"/>
  <c r="E135"/>
  <c r="D135"/>
  <c r="J134"/>
  <c r="G134"/>
  <c r="D134"/>
  <c r="J133"/>
  <c r="G133"/>
  <c r="D133"/>
  <c r="J132"/>
  <c r="J129" s="1"/>
  <c r="G132"/>
  <c r="D132"/>
  <c r="J131"/>
  <c r="G131"/>
  <c r="D131"/>
  <c r="D129" s="1"/>
  <c r="K129"/>
  <c r="H129"/>
  <c r="G129"/>
  <c r="E129"/>
  <c r="J128"/>
  <c r="J125" s="1"/>
  <c r="G128"/>
  <c r="G125" s="1"/>
  <c r="G123" s="1"/>
  <c r="D128"/>
  <c r="J127"/>
  <c r="G127"/>
  <c r="D127"/>
  <c r="D125" s="1"/>
  <c r="D123" s="1"/>
  <c r="K125"/>
  <c r="K123" s="1"/>
  <c r="H125"/>
  <c r="E125"/>
  <c r="E123" s="1"/>
  <c r="J123"/>
  <c r="H123"/>
  <c r="J122"/>
  <c r="G122"/>
  <c r="D122"/>
  <c r="J121"/>
  <c r="J119" s="1"/>
  <c r="G121"/>
  <c r="D121"/>
  <c r="J120"/>
  <c r="G120"/>
  <c r="G119" s="1"/>
  <c r="D120"/>
  <c r="D119" s="1"/>
  <c r="K119"/>
  <c r="H119"/>
  <c r="E119"/>
  <c r="J118"/>
  <c r="J115" s="1"/>
  <c r="G118"/>
  <c r="D118"/>
  <c r="J117"/>
  <c r="G117"/>
  <c r="G115" s="1"/>
  <c r="G97" s="1"/>
  <c r="D117"/>
  <c r="K115"/>
  <c r="H115"/>
  <c r="H97" s="1"/>
  <c r="E115"/>
  <c r="K114"/>
  <c r="J114" s="1"/>
  <c r="J111" s="1"/>
  <c r="H114"/>
  <c r="G114"/>
  <c r="E114"/>
  <c r="D114" s="1"/>
  <c r="J113"/>
  <c r="G113"/>
  <c r="D113"/>
  <c r="J112"/>
  <c r="G112"/>
  <c r="D112"/>
  <c r="H111"/>
  <c r="G111"/>
  <c r="J110"/>
  <c r="G110"/>
  <c r="D110"/>
  <c r="J109"/>
  <c r="G109"/>
  <c r="D109"/>
  <c r="H107"/>
  <c r="G107"/>
  <c r="J106"/>
  <c r="G106"/>
  <c r="D106"/>
  <c r="D103" s="1"/>
  <c r="J105"/>
  <c r="G105"/>
  <c r="D105"/>
  <c r="K103"/>
  <c r="J103"/>
  <c r="H103"/>
  <c r="G103"/>
  <c r="E103"/>
  <c r="J102"/>
  <c r="G102"/>
  <c r="D102"/>
  <c r="D99" s="1"/>
  <c r="J101"/>
  <c r="J99" s="1"/>
  <c r="G101"/>
  <c r="D101"/>
  <c r="K99"/>
  <c r="H99"/>
  <c r="G99"/>
  <c r="E99"/>
  <c r="J96"/>
  <c r="J93" s="1"/>
  <c r="G96"/>
  <c r="D96"/>
  <c r="J95"/>
  <c r="G95"/>
  <c r="G93" s="1"/>
  <c r="D95"/>
  <c r="D93" s="1"/>
  <c r="K93"/>
  <c r="H93"/>
  <c r="E93"/>
  <c r="J92"/>
  <c r="J89" s="1"/>
  <c r="J87" s="1"/>
  <c r="G92"/>
  <c r="D92"/>
  <c r="J91"/>
  <c r="G91"/>
  <c r="G89" s="1"/>
  <c r="G87" s="1"/>
  <c r="D91"/>
  <c r="D89" s="1"/>
  <c r="K89"/>
  <c r="H89"/>
  <c r="H87" s="1"/>
  <c r="E89"/>
  <c r="K87"/>
  <c r="E87"/>
  <c r="J86"/>
  <c r="G86"/>
  <c r="D86"/>
  <c r="J85"/>
  <c r="G85"/>
  <c r="D85"/>
  <c r="J84"/>
  <c r="G84"/>
  <c r="G82" s="1"/>
  <c r="D84"/>
  <c r="K82"/>
  <c r="J82"/>
  <c r="H82"/>
  <c r="E82"/>
  <c r="D82"/>
  <c r="J81"/>
  <c r="G81"/>
  <c r="D81"/>
  <c r="J80"/>
  <c r="J78" s="1"/>
  <c r="G80"/>
  <c r="G78" s="1"/>
  <c r="D80"/>
  <c r="K78"/>
  <c r="H78"/>
  <c r="E78"/>
  <c r="D78"/>
  <c r="J77"/>
  <c r="G77"/>
  <c r="D77"/>
  <c r="J76"/>
  <c r="G76"/>
  <c r="G74" s="1"/>
  <c r="D76"/>
  <c r="K74"/>
  <c r="J74"/>
  <c r="H74"/>
  <c r="H72" s="1"/>
  <c r="E74"/>
  <c r="D74"/>
  <c r="K72"/>
  <c r="G72"/>
  <c r="E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D62" s="1"/>
  <c r="J65"/>
  <c r="G65"/>
  <c r="D65"/>
  <c r="J64"/>
  <c r="G64"/>
  <c r="G62" s="1"/>
  <c r="D64"/>
  <c r="K62"/>
  <c r="J62"/>
  <c r="H62"/>
  <c r="E62"/>
  <c r="J61"/>
  <c r="G61"/>
  <c r="D61"/>
  <c r="J60"/>
  <c r="G60"/>
  <c r="G58" s="1"/>
  <c r="D60"/>
  <c r="K58"/>
  <c r="J58"/>
  <c r="H58"/>
  <c r="E58"/>
  <c r="D58"/>
  <c r="J57"/>
  <c r="J55" s="1"/>
  <c r="G57"/>
  <c r="D57"/>
  <c r="K55"/>
  <c r="H55"/>
  <c r="G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J45" s="1"/>
  <c r="G48"/>
  <c r="D48"/>
  <c r="J47"/>
  <c r="G47"/>
  <c r="G45" s="1"/>
  <c r="D47"/>
  <c r="K45"/>
  <c r="H45"/>
  <c r="H29" s="1"/>
  <c r="E45"/>
  <c r="J44"/>
  <c r="G44"/>
  <c r="D44"/>
  <c r="J43"/>
  <c r="J40" s="1"/>
  <c r="G43"/>
  <c r="D43"/>
  <c r="J42"/>
  <c r="G42"/>
  <c r="D42"/>
  <c r="D40" s="1"/>
  <c r="K40"/>
  <c r="H40"/>
  <c r="G40"/>
  <c r="E40"/>
  <c r="J39"/>
  <c r="G39"/>
  <c r="D39"/>
  <c r="J38"/>
  <c r="G38"/>
  <c r="D38"/>
  <c r="J37"/>
  <c r="G37"/>
  <c r="D37"/>
  <c r="J36"/>
  <c r="J31" s="1"/>
  <c r="G36"/>
  <c r="D36"/>
  <c r="J35"/>
  <c r="G35"/>
  <c r="G31" s="1"/>
  <c r="D35"/>
  <c r="J34"/>
  <c r="G34"/>
  <c r="D34"/>
  <c r="D31" s="1"/>
  <c r="J33"/>
  <c r="G33"/>
  <c r="D33"/>
  <c r="K31"/>
  <c r="H31"/>
  <c r="E31"/>
  <c r="J28"/>
  <c r="G28"/>
  <c r="G26" s="1"/>
  <c r="D28"/>
  <c r="K26"/>
  <c r="J26"/>
  <c r="H26"/>
  <c r="E26"/>
  <c r="D26"/>
  <c r="J25"/>
  <c r="G25"/>
  <c r="D25"/>
  <c r="K23"/>
  <c r="K16" s="1"/>
  <c r="J23"/>
  <c r="H23"/>
  <c r="G23"/>
  <c r="E23"/>
  <c r="E16" s="1"/>
  <c r="D23"/>
  <c r="J22"/>
  <c r="G22"/>
  <c r="D22"/>
  <c r="J21"/>
  <c r="G21"/>
  <c r="D21"/>
  <c r="J20"/>
  <c r="G20"/>
  <c r="G18" s="1"/>
  <c r="G16" s="1"/>
  <c r="D20"/>
  <c r="K18"/>
  <c r="J18"/>
  <c r="H18"/>
  <c r="H16" s="1"/>
  <c r="E18"/>
  <c r="D18"/>
  <c r="D16" s="1"/>
  <c r="F14"/>
  <c r="F12" s="1"/>
  <c r="N310" i="2"/>
  <c r="N308" s="1"/>
  <c r="M310"/>
  <c r="L310"/>
  <c r="K310"/>
  <c r="K308" s="1"/>
  <c r="J310"/>
  <c r="J308" s="1"/>
  <c r="I310"/>
  <c r="H310"/>
  <c r="G310"/>
  <c r="G308" s="1"/>
  <c r="F310"/>
  <c r="F308" s="1"/>
  <c r="M308"/>
  <c r="L308"/>
  <c r="I308"/>
  <c r="H308"/>
  <c r="L307"/>
  <c r="I307"/>
  <c r="F307"/>
  <c r="L306"/>
  <c r="I306"/>
  <c r="F306"/>
  <c r="F304" s="1"/>
  <c r="N304"/>
  <c r="M304"/>
  <c r="L304"/>
  <c r="K304"/>
  <c r="J304"/>
  <c r="H304"/>
  <c r="G304"/>
  <c r="L302"/>
  <c r="I302"/>
  <c r="I300" s="1"/>
  <c r="F302"/>
  <c r="F300" s="1"/>
  <c r="N300"/>
  <c r="M300"/>
  <c r="L300"/>
  <c r="K300"/>
  <c r="J300"/>
  <c r="H300"/>
  <c r="G300"/>
  <c r="L299"/>
  <c r="I299"/>
  <c r="I297" s="1"/>
  <c r="F299"/>
  <c r="F297" s="1"/>
  <c r="N297"/>
  <c r="M297"/>
  <c r="L297"/>
  <c r="K297"/>
  <c r="J297"/>
  <c r="H297"/>
  <c r="G297"/>
  <c r="L296"/>
  <c r="I296"/>
  <c r="I294" s="1"/>
  <c r="F296"/>
  <c r="F294" s="1"/>
  <c r="N294"/>
  <c r="M294"/>
  <c r="L294"/>
  <c r="K294"/>
  <c r="J294"/>
  <c r="H294"/>
  <c r="G294"/>
  <c r="L293"/>
  <c r="I293"/>
  <c r="I291" s="1"/>
  <c r="F293"/>
  <c r="F291" s="1"/>
  <c r="N291"/>
  <c r="M291"/>
  <c r="L291"/>
  <c r="K291"/>
  <c r="J291"/>
  <c r="H291"/>
  <c r="G291"/>
  <c r="L290"/>
  <c r="I290"/>
  <c r="I288" s="1"/>
  <c r="F290"/>
  <c r="F288" s="1"/>
  <c r="N288"/>
  <c r="M288"/>
  <c r="L288"/>
  <c r="K288"/>
  <c r="J288"/>
  <c r="H288"/>
  <c r="G288"/>
  <c r="L287"/>
  <c r="I287"/>
  <c r="I285" s="1"/>
  <c r="F287"/>
  <c r="F285" s="1"/>
  <c r="N285"/>
  <c r="M285"/>
  <c r="L285"/>
  <c r="K285"/>
  <c r="J285"/>
  <c r="H285"/>
  <c r="G285"/>
  <c r="L284"/>
  <c r="I284"/>
  <c r="I282" s="1"/>
  <c r="F284"/>
  <c r="F282" s="1"/>
  <c r="N282"/>
  <c r="M282"/>
  <c r="L282"/>
  <c r="K282"/>
  <c r="K276" s="1"/>
  <c r="J282"/>
  <c r="H282"/>
  <c r="G282"/>
  <c r="G276" s="1"/>
  <c r="L281"/>
  <c r="I281"/>
  <c r="F281"/>
  <c r="F278" s="1"/>
  <c r="F276" s="1"/>
  <c r="L280"/>
  <c r="L278" s="1"/>
  <c r="L276" s="1"/>
  <c r="I280"/>
  <c r="F280"/>
  <c r="N278"/>
  <c r="N276" s="1"/>
  <c r="M278"/>
  <c r="M276" s="1"/>
  <c r="K278"/>
  <c r="J278"/>
  <c r="J276" s="1"/>
  <c r="I278"/>
  <c r="H278"/>
  <c r="G278"/>
  <c r="H276"/>
  <c r="L275"/>
  <c r="I275"/>
  <c r="I273" s="1"/>
  <c r="F275"/>
  <c r="F273" s="1"/>
  <c r="N273"/>
  <c r="M273"/>
  <c r="L273"/>
  <c r="K273"/>
  <c r="J273"/>
  <c r="H273"/>
  <c r="G273"/>
  <c r="L272"/>
  <c r="I272"/>
  <c r="I270" s="1"/>
  <c r="F272"/>
  <c r="F270" s="1"/>
  <c r="N270"/>
  <c r="M270"/>
  <c r="L270"/>
  <c r="K270"/>
  <c r="J270"/>
  <c r="H270"/>
  <c r="G270"/>
  <c r="L269"/>
  <c r="I269"/>
  <c r="I267" s="1"/>
  <c r="F269"/>
  <c r="F267" s="1"/>
  <c r="N267"/>
  <c r="M267"/>
  <c r="L267"/>
  <c r="K267"/>
  <c r="J267"/>
  <c r="H267"/>
  <c r="G267"/>
  <c r="L266"/>
  <c r="I266"/>
  <c r="F266"/>
  <c r="L265"/>
  <c r="L263" s="1"/>
  <c r="I265"/>
  <c r="F265"/>
  <c r="N263"/>
  <c r="M263"/>
  <c r="K263"/>
  <c r="J263"/>
  <c r="I263"/>
  <c r="H263"/>
  <c r="G263"/>
  <c r="F263"/>
  <c r="L262"/>
  <c r="I262"/>
  <c r="F262"/>
  <c r="L261"/>
  <c r="L259" s="1"/>
  <c r="I261"/>
  <c r="F261"/>
  <c r="N259"/>
  <c r="M259"/>
  <c r="K259"/>
  <c r="J259"/>
  <c r="I259"/>
  <c r="H259"/>
  <c r="G259"/>
  <c r="F259"/>
  <c r="L258"/>
  <c r="I258"/>
  <c r="F258"/>
  <c r="L257"/>
  <c r="I257"/>
  <c r="I255" s="1"/>
  <c r="F257"/>
  <c r="F255" s="1"/>
  <c r="N255"/>
  <c r="M255"/>
  <c r="L255"/>
  <c r="K255"/>
  <c r="J255"/>
  <c r="H255"/>
  <c r="H245" s="1"/>
  <c r="G255"/>
  <c r="L254"/>
  <c r="I254"/>
  <c r="I251" s="1"/>
  <c r="F254"/>
  <c r="L253"/>
  <c r="I253"/>
  <c r="F253"/>
  <c r="F251" s="1"/>
  <c r="N251"/>
  <c r="M251"/>
  <c r="L251"/>
  <c r="K251"/>
  <c r="J251"/>
  <c r="H251"/>
  <c r="G251"/>
  <c r="L250"/>
  <c r="I250"/>
  <c r="F250"/>
  <c r="F247" s="1"/>
  <c r="F245" s="1"/>
  <c r="L249"/>
  <c r="L247" s="1"/>
  <c r="I249"/>
  <c r="F249"/>
  <c r="N247"/>
  <c r="N245" s="1"/>
  <c r="M247"/>
  <c r="M245" s="1"/>
  <c r="K247"/>
  <c r="J247"/>
  <c r="I247"/>
  <c r="I245" s="1"/>
  <c r="H247"/>
  <c r="G247"/>
  <c r="K245"/>
  <c r="G245"/>
  <c r="L244"/>
  <c r="I244"/>
  <c r="F244"/>
  <c r="F242" s="1"/>
  <c r="N242"/>
  <c r="M242"/>
  <c r="L242"/>
  <c r="K242"/>
  <c r="J242"/>
  <c r="I242"/>
  <c r="H242"/>
  <c r="G242"/>
  <c r="L241"/>
  <c r="I241"/>
  <c r="F241"/>
  <c r="F239" s="1"/>
  <c r="N239"/>
  <c r="M239"/>
  <c r="L239"/>
  <c r="K239"/>
  <c r="J239"/>
  <c r="I239"/>
  <c r="H239"/>
  <c r="G239"/>
  <c r="L238"/>
  <c r="I238"/>
  <c r="F238"/>
  <c r="F234" s="1"/>
  <c r="L237"/>
  <c r="I237"/>
  <c r="F237"/>
  <c r="L236"/>
  <c r="L234" s="1"/>
  <c r="I236"/>
  <c r="F236"/>
  <c r="N234"/>
  <c r="M234"/>
  <c r="K234"/>
  <c r="J234"/>
  <c r="I234"/>
  <c r="H234"/>
  <c r="G234"/>
  <c r="L233"/>
  <c r="L229" s="1"/>
  <c r="I233"/>
  <c r="F233"/>
  <c r="L232"/>
  <c r="I232"/>
  <c r="I229" s="1"/>
  <c r="F232"/>
  <c r="L231"/>
  <c r="I231"/>
  <c r="F231"/>
  <c r="F229" s="1"/>
  <c r="N229"/>
  <c r="M229"/>
  <c r="K229"/>
  <c r="J229"/>
  <c r="H229"/>
  <c r="G229"/>
  <c r="L228"/>
  <c r="I228"/>
  <c r="F228"/>
  <c r="L227"/>
  <c r="I227"/>
  <c r="F227"/>
  <c r="L226"/>
  <c r="I226"/>
  <c r="F226"/>
  <c r="L225"/>
  <c r="I225"/>
  <c r="F225"/>
  <c r="L224"/>
  <c r="I224"/>
  <c r="F224"/>
  <c r="F220" s="1"/>
  <c r="L223"/>
  <c r="I223"/>
  <c r="F223"/>
  <c r="L222"/>
  <c r="L220" s="1"/>
  <c r="I222"/>
  <c r="F222"/>
  <c r="N220"/>
  <c r="M220"/>
  <c r="K220"/>
  <c r="J220"/>
  <c r="I220"/>
  <c r="H220"/>
  <c r="G220"/>
  <c r="L219"/>
  <c r="L217" s="1"/>
  <c r="I219"/>
  <c r="F219"/>
  <c r="N217"/>
  <c r="M217"/>
  <c r="K217"/>
  <c r="J217"/>
  <c r="I217"/>
  <c r="H217"/>
  <c r="H215" s="1"/>
  <c r="G217"/>
  <c r="F217"/>
  <c r="N215"/>
  <c r="J215"/>
  <c r="F215"/>
  <c r="L214"/>
  <c r="I214"/>
  <c r="F214"/>
  <c r="L213"/>
  <c r="L211" s="1"/>
  <c r="I213"/>
  <c r="F213"/>
  <c r="N211"/>
  <c r="M211"/>
  <c r="K211"/>
  <c r="J211"/>
  <c r="I211"/>
  <c r="H211"/>
  <c r="G211"/>
  <c r="F211"/>
  <c r="L210"/>
  <c r="L208" s="1"/>
  <c r="I210"/>
  <c r="F210"/>
  <c r="N208"/>
  <c r="M208"/>
  <c r="K208"/>
  <c r="J208"/>
  <c r="I208"/>
  <c r="H208"/>
  <c r="G208"/>
  <c r="F208"/>
  <c r="L207"/>
  <c r="L205" s="1"/>
  <c r="I207"/>
  <c r="F207"/>
  <c r="N205"/>
  <c r="M205"/>
  <c r="K205"/>
  <c r="J205"/>
  <c r="I205"/>
  <c r="H205"/>
  <c r="G205"/>
  <c r="F205"/>
  <c r="L204"/>
  <c r="I204"/>
  <c r="F204"/>
  <c r="L203"/>
  <c r="I203"/>
  <c r="I199" s="1"/>
  <c r="F203"/>
  <c r="L202"/>
  <c r="I202"/>
  <c r="F202"/>
  <c r="F199" s="1"/>
  <c r="F186" s="1"/>
  <c r="L201"/>
  <c r="I201"/>
  <c r="F201"/>
  <c r="N199"/>
  <c r="N186" s="1"/>
  <c r="M199"/>
  <c r="K199"/>
  <c r="J199"/>
  <c r="J186" s="1"/>
  <c r="H199"/>
  <c r="G199"/>
  <c r="L198"/>
  <c r="I198"/>
  <c r="F198"/>
  <c r="L197"/>
  <c r="L193" s="1"/>
  <c r="I197"/>
  <c r="F197"/>
  <c r="L196"/>
  <c r="I196"/>
  <c r="I193" s="1"/>
  <c r="F196"/>
  <c r="L195"/>
  <c r="I195"/>
  <c r="F195"/>
  <c r="F193" s="1"/>
  <c r="N193"/>
  <c r="M193"/>
  <c r="K193"/>
  <c r="K186" s="1"/>
  <c r="J193"/>
  <c r="H193"/>
  <c r="G193"/>
  <c r="G186" s="1"/>
  <c r="L192"/>
  <c r="I192"/>
  <c r="F192"/>
  <c r="F188" s="1"/>
  <c r="L191"/>
  <c r="I191"/>
  <c r="F191"/>
  <c r="L190"/>
  <c r="L188" s="1"/>
  <c r="I190"/>
  <c r="F190"/>
  <c r="N188"/>
  <c r="M188"/>
  <c r="M186" s="1"/>
  <c r="K188"/>
  <c r="J188"/>
  <c r="I188"/>
  <c r="H188"/>
  <c r="H186" s="1"/>
  <c r="G188"/>
  <c r="L185"/>
  <c r="L183" s="1"/>
  <c r="I185"/>
  <c r="F185"/>
  <c r="N183"/>
  <c r="M183"/>
  <c r="K183"/>
  <c r="J183"/>
  <c r="I183"/>
  <c r="H183"/>
  <c r="G183"/>
  <c r="F183"/>
  <c r="L182"/>
  <c r="L180" s="1"/>
  <c r="I182"/>
  <c r="F182"/>
  <c r="N180"/>
  <c r="M180"/>
  <c r="K180"/>
  <c r="J180"/>
  <c r="I180"/>
  <c r="H180"/>
  <c r="G180"/>
  <c r="F180"/>
  <c r="L179"/>
  <c r="L177" s="1"/>
  <c r="I179"/>
  <c r="F179"/>
  <c r="N177"/>
  <c r="M177"/>
  <c r="K177"/>
  <c r="J177"/>
  <c r="I177"/>
  <c r="H177"/>
  <c r="G177"/>
  <c r="F177"/>
  <c r="L176"/>
  <c r="L174" s="1"/>
  <c r="I176"/>
  <c r="F176"/>
  <c r="N174"/>
  <c r="M174"/>
  <c r="K174"/>
  <c r="J174"/>
  <c r="I174"/>
  <c r="H174"/>
  <c r="G174"/>
  <c r="F174"/>
  <c r="L173"/>
  <c r="L171" s="1"/>
  <c r="I173"/>
  <c r="F173"/>
  <c r="N171"/>
  <c r="M171"/>
  <c r="K171"/>
  <c r="J171"/>
  <c r="I171"/>
  <c r="H171"/>
  <c r="G171"/>
  <c r="F171"/>
  <c r="L170"/>
  <c r="L168" s="1"/>
  <c r="L166" s="1"/>
  <c r="I170"/>
  <c r="F170"/>
  <c r="N168"/>
  <c r="M168"/>
  <c r="M166" s="1"/>
  <c r="K168"/>
  <c r="J168"/>
  <c r="I168"/>
  <c r="I166" s="1"/>
  <c r="H168"/>
  <c r="G168"/>
  <c r="F168"/>
  <c r="K166"/>
  <c r="H166"/>
  <c r="G166"/>
  <c r="L165"/>
  <c r="I165"/>
  <c r="F165"/>
  <c r="F163" s="1"/>
  <c r="N163"/>
  <c r="M163"/>
  <c r="L163"/>
  <c r="K163"/>
  <c r="J163"/>
  <c r="I163"/>
  <c r="H163"/>
  <c r="G163"/>
  <c r="L162"/>
  <c r="I162"/>
  <c r="F162"/>
  <c r="F160" s="1"/>
  <c r="N160"/>
  <c r="M160"/>
  <c r="L160"/>
  <c r="K160"/>
  <c r="J160"/>
  <c r="I160"/>
  <c r="H160"/>
  <c r="G160"/>
  <c r="L159"/>
  <c r="I159"/>
  <c r="F159"/>
  <c r="F157" s="1"/>
  <c r="N157"/>
  <c r="M157"/>
  <c r="L157"/>
  <c r="K157"/>
  <c r="J157"/>
  <c r="I157"/>
  <c r="H157"/>
  <c r="G157"/>
  <c r="L156"/>
  <c r="I156"/>
  <c r="F156"/>
  <c r="F154" s="1"/>
  <c r="N154"/>
  <c r="M154"/>
  <c r="L154"/>
  <c r="K154"/>
  <c r="J154"/>
  <c r="I154"/>
  <c r="H154"/>
  <c r="G154"/>
  <c r="L153"/>
  <c r="I153"/>
  <c r="F153"/>
  <c r="F151" s="1"/>
  <c r="N151"/>
  <c r="M151"/>
  <c r="L151"/>
  <c r="K151"/>
  <c r="J151"/>
  <c r="I151"/>
  <c r="H151"/>
  <c r="G151"/>
  <c r="L150"/>
  <c r="I150"/>
  <c r="F150"/>
  <c r="F148" s="1"/>
  <c r="N148"/>
  <c r="N146" s="1"/>
  <c r="M148"/>
  <c r="L148"/>
  <c r="K148"/>
  <c r="J148"/>
  <c r="J146" s="1"/>
  <c r="I148"/>
  <c r="H148"/>
  <c r="G148"/>
  <c r="M146"/>
  <c r="L146"/>
  <c r="I146"/>
  <c r="H146"/>
  <c r="L145"/>
  <c r="I145"/>
  <c r="I143" s="1"/>
  <c r="F145"/>
  <c r="F143" s="1"/>
  <c r="N143"/>
  <c r="M143"/>
  <c r="L143"/>
  <c r="K143"/>
  <c r="J143"/>
  <c r="H143"/>
  <c r="G143"/>
  <c r="L142"/>
  <c r="I142"/>
  <c r="F142"/>
  <c r="L141"/>
  <c r="I141"/>
  <c r="F141"/>
  <c r="L140"/>
  <c r="I140"/>
  <c r="F140"/>
  <c r="L139"/>
  <c r="I139"/>
  <c r="F139"/>
  <c r="L138"/>
  <c r="I138"/>
  <c r="I134" s="1"/>
  <c r="F138"/>
  <c r="L137"/>
  <c r="I137"/>
  <c r="F137"/>
  <c r="L136"/>
  <c r="L134" s="1"/>
  <c r="I136"/>
  <c r="F136"/>
  <c r="N134"/>
  <c r="M134"/>
  <c r="K134"/>
  <c r="J134"/>
  <c r="H134"/>
  <c r="G134"/>
  <c r="F134"/>
  <c r="L133"/>
  <c r="I133"/>
  <c r="F133"/>
  <c r="L132"/>
  <c r="L128" s="1"/>
  <c r="I132"/>
  <c r="F132"/>
  <c r="L131"/>
  <c r="I131"/>
  <c r="I128" s="1"/>
  <c r="F131"/>
  <c r="L130"/>
  <c r="I130"/>
  <c r="F130"/>
  <c r="F128" s="1"/>
  <c r="N128"/>
  <c r="M128"/>
  <c r="K128"/>
  <c r="J128"/>
  <c r="H128"/>
  <c r="G128"/>
  <c r="L127"/>
  <c r="I127"/>
  <c r="F127"/>
  <c r="F125" s="1"/>
  <c r="N125"/>
  <c r="M125"/>
  <c r="L125"/>
  <c r="K125"/>
  <c r="J125"/>
  <c r="I125"/>
  <c r="H125"/>
  <c r="G125"/>
  <c r="L124"/>
  <c r="I124"/>
  <c r="F124"/>
  <c r="L123"/>
  <c r="I123"/>
  <c r="F123"/>
  <c r="L122"/>
  <c r="L118" s="1"/>
  <c r="I122"/>
  <c r="F122"/>
  <c r="L121"/>
  <c r="I121"/>
  <c r="I118" s="1"/>
  <c r="F121"/>
  <c r="L120"/>
  <c r="I120"/>
  <c r="F120"/>
  <c r="F118" s="1"/>
  <c r="N118"/>
  <c r="M118"/>
  <c r="K118"/>
  <c r="J118"/>
  <c r="J93" s="1"/>
  <c r="H118"/>
  <c r="G118"/>
  <c r="L117"/>
  <c r="I117"/>
  <c r="F117"/>
  <c r="F113" s="1"/>
  <c r="L116"/>
  <c r="I116"/>
  <c r="F116"/>
  <c r="L115"/>
  <c r="L113" s="1"/>
  <c r="I115"/>
  <c r="F115"/>
  <c r="N113"/>
  <c r="M113"/>
  <c r="K113"/>
  <c r="J113"/>
  <c r="I113"/>
  <c r="H113"/>
  <c r="G113"/>
  <c r="L112"/>
  <c r="I112"/>
  <c r="F112"/>
  <c r="L111"/>
  <c r="I111"/>
  <c r="F111"/>
  <c r="L110"/>
  <c r="I110"/>
  <c r="F110"/>
  <c r="L109"/>
  <c r="I109"/>
  <c r="F109"/>
  <c r="L108"/>
  <c r="I108"/>
  <c r="F108"/>
  <c r="L107"/>
  <c r="I107"/>
  <c r="I105" s="1"/>
  <c r="F107"/>
  <c r="N105"/>
  <c r="M105"/>
  <c r="L105"/>
  <c r="K105"/>
  <c r="J105"/>
  <c r="H105"/>
  <c r="G105"/>
  <c r="L104"/>
  <c r="I104"/>
  <c r="F104"/>
  <c r="L103"/>
  <c r="I103"/>
  <c r="F103"/>
  <c r="F99" s="1"/>
  <c r="L102"/>
  <c r="I102"/>
  <c r="F102"/>
  <c r="L101"/>
  <c r="L99" s="1"/>
  <c r="I101"/>
  <c r="F101"/>
  <c r="N99"/>
  <c r="M99"/>
  <c r="K99"/>
  <c r="J99"/>
  <c r="I99"/>
  <c r="H99"/>
  <c r="G99"/>
  <c r="L98"/>
  <c r="I98"/>
  <c r="F98"/>
  <c r="L97"/>
  <c r="I97"/>
  <c r="I95" s="1"/>
  <c r="I93" s="1"/>
  <c r="F97"/>
  <c r="F95" s="1"/>
  <c r="N95"/>
  <c r="M95"/>
  <c r="L95"/>
  <c r="L93" s="1"/>
  <c r="K95"/>
  <c r="J95"/>
  <c r="H95"/>
  <c r="G95"/>
  <c r="G93" s="1"/>
  <c r="M93"/>
  <c r="L92"/>
  <c r="L90" s="1"/>
  <c r="I92"/>
  <c r="F92"/>
  <c r="N90"/>
  <c r="M90"/>
  <c r="K90"/>
  <c r="J90"/>
  <c r="I90"/>
  <c r="H90"/>
  <c r="G90"/>
  <c r="F90"/>
  <c r="L89"/>
  <c r="L87" s="1"/>
  <c r="I89"/>
  <c r="F89"/>
  <c r="N87"/>
  <c r="M87"/>
  <c r="K87"/>
  <c r="J87"/>
  <c r="I87"/>
  <c r="H87"/>
  <c r="G87"/>
  <c r="F87"/>
  <c r="L86"/>
  <c r="L84" s="1"/>
  <c r="I86"/>
  <c r="F86"/>
  <c r="N84"/>
  <c r="M84"/>
  <c r="K84"/>
  <c r="J84"/>
  <c r="I84"/>
  <c r="H84"/>
  <c r="G84"/>
  <c r="F84"/>
  <c r="L83"/>
  <c r="L81" s="1"/>
  <c r="I83"/>
  <c r="I81" s="1"/>
  <c r="F83"/>
  <c r="N81"/>
  <c r="M81"/>
  <c r="K81"/>
  <c r="J81"/>
  <c r="H81"/>
  <c r="G81"/>
  <c r="F81"/>
  <c r="L80"/>
  <c r="I80"/>
  <c r="I78" s="1"/>
  <c r="F80"/>
  <c r="N78"/>
  <c r="M78"/>
  <c r="L78"/>
  <c r="K78"/>
  <c r="J78"/>
  <c r="H78"/>
  <c r="G78"/>
  <c r="F78"/>
  <c r="L77"/>
  <c r="I77"/>
  <c r="F77"/>
  <c r="L76"/>
  <c r="I76"/>
  <c r="F76"/>
  <c r="F74" s="1"/>
  <c r="N74"/>
  <c r="M74"/>
  <c r="L74"/>
  <c r="K74"/>
  <c r="J74"/>
  <c r="H74"/>
  <c r="G74"/>
  <c r="L73"/>
  <c r="I73"/>
  <c r="I71" s="1"/>
  <c r="F73"/>
  <c r="F71" s="1"/>
  <c r="N71"/>
  <c r="M71"/>
  <c r="L71"/>
  <c r="K71"/>
  <c r="J71"/>
  <c r="H71"/>
  <c r="H64" s="1"/>
  <c r="G71"/>
  <c r="G64" s="1"/>
  <c r="L70"/>
  <c r="I70"/>
  <c r="F70"/>
  <c r="L69"/>
  <c r="I69"/>
  <c r="F69"/>
  <c r="F66" s="1"/>
  <c r="F64" s="1"/>
  <c r="L68"/>
  <c r="L66" s="1"/>
  <c r="L64" s="1"/>
  <c r="I68"/>
  <c r="F68"/>
  <c r="N66"/>
  <c r="M66"/>
  <c r="M64" s="1"/>
  <c r="K66"/>
  <c r="J66"/>
  <c r="I66"/>
  <c r="H66"/>
  <c r="G66"/>
  <c r="N64"/>
  <c r="K64"/>
  <c r="J64"/>
  <c r="L63"/>
  <c r="I63"/>
  <c r="F63"/>
  <c r="N61"/>
  <c r="M61"/>
  <c r="L61"/>
  <c r="K61"/>
  <c r="J61"/>
  <c r="I61"/>
  <c r="H61"/>
  <c r="G61"/>
  <c r="F61"/>
  <c r="L60"/>
  <c r="I60"/>
  <c r="F60"/>
  <c r="N58"/>
  <c r="M58"/>
  <c r="L58"/>
  <c r="K58"/>
  <c r="J58"/>
  <c r="I58"/>
  <c r="H58"/>
  <c r="G58"/>
  <c r="F58"/>
  <c r="L57"/>
  <c r="I57"/>
  <c r="F57"/>
  <c r="N55"/>
  <c r="M55"/>
  <c r="L55"/>
  <c r="K55"/>
  <c r="J55"/>
  <c r="I55"/>
  <c r="H55"/>
  <c r="G55"/>
  <c r="F55"/>
  <c r="L54"/>
  <c r="I54"/>
  <c r="F54"/>
  <c r="N52"/>
  <c r="M52"/>
  <c r="L52"/>
  <c r="K52"/>
  <c r="J52"/>
  <c r="I52"/>
  <c r="H52"/>
  <c r="G52"/>
  <c r="F52"/>
  <c r="L51"/>
  <c r="I51"/>
  <c r="F51"/>
  <c r="N49"/>
  <c r="N47" s="1"/>
  <c r="M49"/>
  <c r="L49"/>
  <c r="K49"/>
  <c r="J49"/>
  <c r="J47" s="1"/>
  <c r="I49"/>
  <c r="H49"/>
  <c r="G49"/>
  <c r="F49"/>
  <c r="F47" s="1"/>
  <c r="M47"/>
  <c r="L47"/>
  <c r="K47"/>
  <c r="I47"/>
  <c r="H47"/>
  <c r="G47"/>
  <c r="L46"/>
  <c r="I46"/>
  <c r="I43" s="1"/>
  <c r="I41" s="1"/>
  <c r="F46"/>
  <c r="F43" s="1"/>
  <c r="F41" s="1"/>
  <c r="L45"/>
  <c r="I45"/>
  <c r="F45"/>
  <c r="N43"/>
  <c r="N41" s="1"/>
  <c r="M43"/>
  <c r="L43"/>
  <c r="K43"/>
  <c r="K41" s="1"/>
  <c r="J43"/>
  <c r="J41" s="1"/>
  <c r="H43"/>
  <c r="G43"/>
  <c r="M41"/>
  <c r="L41"/>
  <c r="H41"/>
  <c r="G41"/>
  <c r="L40"/>
  <c r="I40"/>
  <c r="I38" s="1"/>
  <c r="F40"/>
  <c r="F38" s="1"/>
  <c r="N38"/>
  <c r="M38"/>
  <c r="L38"/>
  <c r="K38"/>
  <c r="J38"/>
  <c r="H38"/>
  <c r="G38"/>
  <c r="L37"/>
  <c r="I37"/>
  <c r="I35" s="1"/>
  <c r="F37"/>
  <c r="F35" s="1"/>
  <c r="N35"/>
  <c r="M35"/>
  <c r="L35"/>
  <c r="K35"/>
  <c r="J35"/>
  <c r="H35"/>
  <c r="G35"/>
  <c r="L34"/>
  <c r="I34"/>
  <c r="I32" s="1"/>
  <c r="F34"/>
  <c r="F32" s="1"/>
  <c r="N32"/>
  <c r="M32"/>
  <c r="L32"/>
  <c r="K32"/>
  <c r="J32"/>
  <c r="H32"/>
  <c r="H13" s="1"/>
  <c r="G32"/>
  <c r="L31"/>
  <c r="I31"/>
  <c r="I29" s="1"/>
  <c r="F31"/>
  <c r="F29" s="1"/>
  <c r="N29"/>
  <c r="M29"/>
  <c r="L29"/>
  <c r="K29"/>
  <c r="J29"/>
  <c r="H29"/>
  <c r="G29"/>
  <c r="L28"/>
  <c r="I28"/>
  <c r="F28"/>
  <c r="L27"/>
  <c r="I27"/>
  <c r="F27"/>
  <c r="L26"/>
  <c r="L24" s="1"/>
  <c r="I26"/>
  <c r="F26"/>
  <c r="N24"/>
  <c r="M24"/>
  <c r="K24"/>
  <c r="J24"/>
  <c r="I24"/>
  <c r="H24"/>
  <c r="G24"/>
  <c r="F24"/>
  <c r="L23"/>
  <c r="I23"/>
  <c r="F23"/>
  <c r="L22"/>
  <c r="L20" s="1"/>
  <c r="L13" s="1"/>
  <c r="I22"/>
  <c r="F22"/>
  <c r="N20"/>
  <c r="M20"/>
  <c r="M13" s="1"/>
  <c r="K20"/>
  <c r="J20"/>
  <c r="I20"/>
  <c r="H20"/>
  <c r="G20"/>
  <c r="F20"/>
  <c r="L19"/>
  <c r="L15" s="1"/>
  <c r="I19"/>
  <c r="F19"/>
  <c r="L18"/>
  <c r="I18"/>
  <c r="I15" s="1"/>
  <c r="F18"/>
  <c r="L17"/>
  <c r="I17"/>
  <c r="F17"/>
  <c r="N15"/>
  <c r="M15"/>
  <c r="K15"/>
  <c r="K13" s="1"/>
  <c r="J15"/>
  <c r="H15"/>
  <c r="G15"/>
  <c r="F15"/>
  <c r="G13"/>
  <c r="J99" i="1"/>
  <c r="J96" s="1"/>
  <c r="G99"/>
  <c r="G96" s="1"/>
  <c r="D99"/>
  <c r="J98"/>
  <c r="G98"/>
  <c r="D98"/>
  <c r="J97"/>
  <c r="G97"/>
  <c r="D97"/>
  <c r="L96"/>
  <c r="K96"/>
  <c r="I96"/>
  <c r="H96"/>
  <c r="F96"/>
  <c r="E96"/>
  <c r="D96"/>
  <c r="J95"/>
  <c r="G95"/>
  <c r="D95"/>
  <c r="J94"/>
  <c r="G94"/>
  <c r="D94"/>
  <c r="L93"/>
  <c r="J93"/>
  <c r="I93"/>
  <c r="G93"/>
  <c r="F93"/>
  <c r="F69" s="1"/>
  <c r="D93"/>
  <c r="J92"/>
  <c r="G92"/>
  <c r="D92"/>
  <c r="J91"/>
  <c r="G91"/>
  <c r="D91"/>
  <c r="K90"/>
  <c r="J90"/>
  <c r="H90"/>
  <c r="G90"/>
  <c r="E90"/>
  <c r="D90"/>
  <c r="J89"/>
  <c r="G89"/>
  <c r="D89"/>
  <c r="D86" s="1"/>
  <c r="J88"/>
  <c r="J86" s="1"/>
  <c r="G88"/>
  <c r="D88"/>
  <c r="J87"/>
  <c r="G87"/>
  <c r="G86" s="1"/>
  <c r="D87"/>
  <c r="K86"/>
  <c r="H86"/>
  <c r="E86"/>
  <c r="J85"/>
  <c r="J83" s="1"/>
  <c r="G85"/>
  <c r="D85"/>
  <c r="J84"/>
  <c r="G84"/>
  <c r="G83" s="1"/>
  <c r="D84"/>
  <c r="K83"/>
  <c r="H83"/>
  <c r="E83"/>
  <c r="D83"/>
  <c r="J82"/>
  <c r="G82"/>
  <c r="D82"/>
  <c r="J81"/>
  <c r="J79" s="1"/>
  <c r="G81"/>
  <c r="D81"/>
  <c r="J80"/>
  <c r="G80"/>
  <c r="D80"/>
  <c r="D79" s="1"/>
  <c r="K79"/>
  <c r="H79"/>
  <c r="H69" s="1"/>
  <c r="G79"/>
  <c r="E79"/>
  <c r="J78"/>
  <c r="G78"/>
  <c r="D78"/>
  <c r="J77"/>
  <c r="G77"/>
  <c r="D77"/>
  <c r="D74" s="1"/>
  <c r="J76"/>
  <c r="G76"/>
  <c r="D76"/>
  <c r="J75"/>
  <c r="G75"/>
  <c r="D75"/>
  <c r="K74"/>
  <c r="J74"/>
  <c r="H74"/>
  <c r="E74"/>
  <c r="J73"/>
  <c r="G73"/>
  <c r="D73"/>
  <c r="D72" s="1"/>
  <c r="K72"/>
  <c r="J72"/>
  <c r="H72"/>
  <c r="G72"/>
  <c r="E72"/>
  <c r="E69" s="1"/>
  <c r="J71"/>
  <c r="G71"/>
  <c r="G70" s="1"/>
  <c r="D71"/>
  <c r="D70" s="1"/>
  <c r="L70"/>
  <c r="J70"/>
  <c r="I70"/>
  <c r="F70"/>
  <c r="L69"/>
  <c r="K69"/>
  <c r="J68"/>
  <c r="G68"/>
  <c r="D68"/>
  <c r="J67"/>
  <c r="G67"/>
  <c r="G66" s="1"/>
  <c r="D67"/>
  <c r="L66"/>
  <c r="J66"/>
  <c r="I66"/>
  <c r="F66"/>
  <c r="D66"/>
  <c r="J65"/>
  <c r="G65"/>
  <c r="D65"/>
  <c r="J64"/>
  <c r="G64"/>
  <c r="G59" s="1"/>
  <c r="D64"/>
  <c r="J63"/>
  <c r="G63"/>
  <c r="D63"/>
  <c r="J62"/>
  <c r="G62"/>
  <c r="D62"/>
  <c r="K61"/>
  <c r="K59" s="1"/>
  <c r="J61"/>
  <c r="H61"/>
  <c r="G61"/>
  <c r="E61"/>
  <c r="E59" s="1"/>
  <c r="J60"/>
  <c r="G60"/>
  <c r="D60"/>
  <c r="H59"/>
  <c r="J58"/>
  <c r="G58"/>
  <c r="G57" s="1"/>
  <c r="D58"/>
  <c r="L57"/>
  <c r="J57"/>
  <c r="I57"/>
  <c r="F57"/>
  <c r="D57"/>
  <c r="J56"/>
  <c r="G56"/>
  <c r="G55" s="1"/>
  <c r="D56"/>
  <c r="K55"/>
  <c r="K50" s="1"/>
  <c r="J55"/>
  <c r="H55"/>
  <c r="E55"/>
  <c r="E50" s="1"/>
  <c r="D55"/>
  <c r="J54"/>
  <c r="G54"/>
  <c r="D54"/>
  <c r="D53" s="1"/>
  <c r="L53"/>
  <c r="L50" s="1"/>
  <c r="L12" s="1"/>
  <c r="J53"/>
  <c r="I53"/>
  <c r="G53"/>
  <c r="F53"/>
  <c r="F50" s="1"/>
  <c r="J52"/>
  <c r="G52"/>
  <c r="D52"/>
  <c r="D51" s="1"/>
  <c r="K51"/>
  <c r="J51"/>
  <c r="H51"/>
  <c r="G51"/>
  <c r="G50" s="1"/>
  <c r="E51"/>
  <c r="H50"/>
  <c r="J49"/>
  <c r="G49"/>
  <c r="D49"/>
  <c r="J48"/>
  <c r="J45" s="1"/>
  <c r="G48"/>
  <c r="D48"/>
  <c r="J47"/>
  <c r="G47"/>
  <c r="D47"/>
  <c r="J46"/>
  <c r="G46"/>
  <c r="D46"/>
  <c r="K45"/>
  <c r="K44" s="1"/>
  <c r="H45"/>
  <c r="G45"/>
  <c r="G44" s="1"/>
  <c r="E45"/>
  <c r="E44" s="1"/>
  <c r="J44"/>
  <c r="H44"/>
  <c r="J43"/>
  <c r="G43"/>
  <c r="D43"/>
  <c r="J42"/>
  <c r="G42"/>
  <c r="G41" s="1"/>
  <c r="D42"/>
  <c r="K41"/>
  <c r="J41"/>
  <c r="J40" s="1"/>
  <c r="H41"/>
  <c r="H40" s="1"/>
  <c r="E41"/>
  <c r="D41"/>
  <c r="D40" s="1"/>
  <c r="K40"/>
  <c r="K13" s="1"/>
  <c r="K12" s="1"/>
  <c r="G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J20" s="1"/>
  <c r="J19" s="1"/>
  <c r="J13" s="1"/>
  <c r="G24"/>
  <c r="D24"/>
  <c r="J23"/>
  <c r="G23"/>
  <c r="D23"/>
  <c r="J22"/>
  <c r="G22"/>
  <c r="D22"/>
  <c r="D21" s="1"/>
  <c r="K21"/>
  <c r="K20" s="1"/>
  <c r="J21"/>
  <c r="H21"/>
  <c r="G21"/>
  <c r="G20" s="1"/>
  <c r="G19" s="1"/>
  <c r="E21"/>
  <c r="E20" s="1"/>
  <c r="H20"/>
  <c r="H19" s="1"/>
  <c r="D20"/>
  <c r="D19" s="1"/>
  <c r="K19"/>
  <c r="E19"/>
  <c r="E13" s="1"/>
  <c r="E12" s="1"/>
  <c r="J18"/>
  <c r="G18"/>
  <c r="D18"/>
  <c r="D17" s="1"/>
  <c r="K17"/>
  <c r="J17"/>
  <c r="H17"/>
  <c r="G17"/>
  <c r="E17"/>
  <c r="J16"/>
  <c r="J14" s="1"/>
  <c r="G16"/>
  <c r="D16"/>
  <c r="J15"/>
  <c r="G15"/>
  <c r="G14" s="1"/>
  <c r="D15"/>
  <c r="D14" s="1"/>
  <c r="K14"/>
  <c r="H14"/>
  <c r="E14"/>
  <c r="F12"/>
  <c r="G13" l="1"/>
  <c r="D69"/>
  <c r="H12" i="2"/>
  <c r="E18" i="4" s="1"/>
  <c r="G14" i="3"/>
  <c r="J60" i="5"/>
  <c r="G55"/>
  <c r="G44" s="1"/>
  <c r="G60"/>
  <c r="H13" i="1"/>
  <c r="H12" s="1"/>
  <c r="J69"/>
  <c r="I12" i="3"/>
  <c r="G167"/>
  <c r="J16" i="5"/>
  <c r="I69" i="1"/>
  <c r="J13" i="2"/>
  <c r="I13"/>
  <c r="K93"/>
  <c r="K12" s="1"/>
  <c r="H18" i="4" s="1"/>
  <c r="F93" i="2"/>
  <c r="F105"/>
  <c r="L245"/>
  <c r="E29" i="3"/>
  <c r="E14" s="1"/>
  <c r="E12" s="1"/>
  <c r="D45"/>
  <c r="D87"/>
  <c r="E97"/>
  <c r="D107"/>
  <c r="D115"/>
  <c r="G202"/>
  <c r="D16" i="5"/>
  <c r="I63"/>
  <c r="I55" s="1"/>
  <c r="D45" i="1"/>
  <c r="D44" s="1"/>
  <c r="D13" s="1"/>
  <c r="D12" s="1"/>
  <c r="J50"/>
  <c r="J12" s="1"/>
  <c r="N13" i="2"/>
  <c r="N12" s="1"/>
  <c r="K18" i="4" s="1"/>
  <c r="N93" i="2"/>
  <c r="F166"/>
  <c r="J166"/>
  <c r="L199"/>
  <c r="L186" s="1"/>
  <c r="L12" s="1"/>
  <c r="I215"/>
  <c r="G215"/>
  <c r="I304"/>
  <c r="I276" s="1"/>
  <c r="J16" i="3"/>
  <c r="D72"/>
  <c r="K97"/>
  <c r="D97"/>
  <c r="J107"/>
  <c r="E111"/>
  <c r="E107" s="1"/>
  <c r="J138"/>
  <c r="D181"/>
  <c r="D169" s="1"/>
  <c r="D167" s="1"/>
  <c r="L16" i="5"/>
  <c r="L14" s="1"/>
  <c r="L12" s="1"/>
  <c r="I24"/>
  <c r="I22" s="1"/>
  <c r="I44"/>
  <c r="J63"/>
  <c r="J55" s="1"/>
  <c r="J44" s="1"/>
  <c r="G76"/>
  <c r="G74" s="1"/>
  <c r="D60"/>
  <c r="F13" i="2"/>
  <c r="F12" s="1"/>
  <c r="I50" i="1"/>
  <c r="I12" s="1"/>
  <c r="D59"/>
  <c r="D50" s="1"/>
  <c r="D61"/>
  <c r="J59"/>
  <c r="G74"/>
  <c r="G69" s="1"/>
  <c r="I64" i="2"/>
  <c r="I74"/>
  <c r="H93"/>
  <c r="G146"/>
  <c r="G12" s="1"/>
  <c r="K146"/>
  <c r="F146"/>
  <c r="N166"/>
  <c r="I186"/>
  <c r="M215"/>
  <c r="M12" s="1"/>
  <c r="L215"/>
  <c r="K215"/>
  <c r="J245"/>
  <c r="K29" i="3"/>
  <c r="D29"/>
  <c r="D14" s="1"/>
  <c r="D12" s="1"/>
  <c r="G29"/>
  <c r="J29"/>
  <c r="J72"/>
  <c r="J97"/>
  <c r="K111"/>
  <c r="K107" s="1"/>
  <c r="D111"/>
  <c r="E138"/>
  <c r="D138"/>
  <c r="H138"/>
  <c r="H14" s="1"/>
  <c r="H12" s="1"/>
  <c r="J196"/>
  <c r="J167" s="1"/>
  <c r="G209"/>
  <c r="I16" i="5"/>
  <c r="I14" s="1"/>
  <c r="I12" s="1"/>
  <c r="G22"/>
  <c r="G16" s="1"/>
  <c r="G14" s="1"/>
  <c r="G12" s="1"/>
  <c r="D63"/>
  <c r="D55" s="1"/>
  <c r="D44" s="1"/>
  <c r="K55"/>
  <c r="K44" s="1"/>
  <c r="K14" s="1"/>
  <c r="K12" s="1"/>
  <c r="D18" i="4" l="1"/>
  <c r="D12"/>
  <c r="J12"/>
  <c r="H12"/>
  <c r="H17" s="1"/>
  <c r="J14" i="5"/>
  <c r="J12" s="1"/>
  <c r="C18" i="4"/>
  <c r="J14" i="3"/>
  <c r="J12" s="1"/>
  <c r="I18" i="4" s="1"/>
  <c r="D14" i="5"/>
  <c r="D12" s="1"/>
  <c r="K12" i="4"/>
  <c r="K17" s="1"/>
  <c r="J12" i="2"/>
  <c r="G18" i="4" s="1"/>
  <c r="G12" i="1"/>
  <c r="K14" i="3"/>
  <c r="K12" s="1"/>
  <c r="J18" i="4" s="1"/>
  <c r="E12"/>
  <c r="E17" s="1"/>
  <c r="I12" i="2"/>
  <c r="F18" i="4" s="1"/>
  <c r="G12" i="3"/>
  <c r="J17" i="4" l="1"/>
  <c r="I12"/>
  <c r="I17" s="1"/>
  <c r="D17"/>
  <c r="C12"/>
  <c r="C17" s="1"/>
  <c r="G12"/>
  <c r="F12" l="1"/>
  <c r="F17" s="1"/>
  <c r="G17"/>
</calcChain>
</file>

<file path=xl/sharedStrings.xml><?xml version="1.0" encoding="utf-8"?>
<sst xmlns="http://schemas.openxmlformats.org/spreadsheetml/2006/main" count="2499" uniqueCount="704">
  <si>
    <t>ՀՀ ֆինանսների  նախար,   211004,   Նոյեմբերյան ք.</t>
  </si>
  <si>
    <t>Հաշվետվություն</t>
  </si>
  <si>
    <t>Համայնքի բյուջեի եկամուտների կատարման վերաբերյալ</t>
  </si>
  <si>
    <t>(02/01/19 - 30/09/19թ.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</si>
  <si>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</si>
  <si>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</si>
  <si>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</si>
  <si>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</si>
  <si>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</si>
  <si>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</si>
  <si>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</si>
  <si>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</si>
  <si>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</si>
  <si>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</si>
  <si>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</si>
  <si>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</si>
  <si>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</si>
  <si>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</si>
  <si>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</si>
  <si>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</si>
  <si>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>ԸՆԴԱՄԵՆԸ ԵԿԱՄՈՒՏՆԵՐ    (տող 1100 + տող 1200+տող 1300)    այդ թվում՛</t>
  </si>
  <si>
    <t>1.ՀԱՐԿԵՐ ԵՎ ՏՈՒՐՔԵՐ  (տող 1110 + տող 1120 + տող 1130 + տող 1150 + տող 1160)    այդ թվում`</t>
  </si>
  <si>
    <t>7100</t>
  </si>
  <si>
    <t>X</t>
  </si>
  <si>
    <t>1.1 Գույքային հարկեր անշարժ գույքից (տող 1111 + տող 1112)       այդ թվում`</t>
  </si>
  <si>
    <t>7131</t>
  </si>
  <si>
    <t xml:space="preserve">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</si>
  <si>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</si>
  <si>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    այդ թվում`</t>
  </si>
  <si>
    <t>7136</t>
  </si>
  <si>
    <t>Գույքահարկ փոխադրամիջոցների համար</t>
  </si>
  <si>
    <t>1.3 Ապրանքների օգտագործման կամ գործունեության իրականացման թույլտվության վճարներ  այդ թվում`</t>
  </si>
  <si>
    <t>7145</t>
  </si>
  <si>
    <t>Տեղական տուրքեր (տող 1132 + տող 1135 + տող 1136 + տող 1137 + տող 1138 + տող 1139 + տող 1140 + տող 1141 + տող 1142 + տող 1143 + տող 1144+տող 1145+ տող 1146 + տող 1147+տող 1148+ տող 1149 + տող 1150)   այդ թվում`</t>
  </si>
  <si>
    <t>71452</t>
  </si>
  <si>
    <t xml:space="preserve"> ա) Համայնքի տարածքում նոր շենքերի, շինությունների (ներառյալ ոչ հիմնական)  շինարարության (տեղադրման) թույլտվության համար (տող 1133 + տող 1334),  որից`</t>
  </si>
  <si>
    <t>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</si>
  <si>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</si>
  <si>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</si>
  <si>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</si>
  <si>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</si>
  <si>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</si>
  <si>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</si>
  <si>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</si>
  <si>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</si>
  <si>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</si>
  <si>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</si>
  <si>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</si>
  <si>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</si>
  <si>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</si>
  <si>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</si>
  <si>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</si>
  <si>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</si>
  <si>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</si>
  <si>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     այդ թվում`</t>
  </si>
  <si>
    <t>7146</t>
  </si>
  <si>
    <t>Համայնքի բյուջե վճարվող պետական տուրքեր (տող 1162 + տող 1163 )        այդ թվում`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</si>
  <si>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</si>
  <si>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</si>
  <si>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1171 + տող 1175)                    այդ թվում`</t>
  </si>
  <si>
    <t>7161</t>
  </si>
  <si>
    <t>Օրենքով պետ. բյուջե ամրագրվող հարկերից և այլ պարտադիր վճարներից  մասհանումներ համայնքների բյուջեներ   (տող 1172 + տող 1173 + տող 1174)   որից`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</si>
  <si>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</si>
  <si>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</si>
  <si>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</si>
  <si>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</si>
  <si>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       այդ թվում`</t>
  </si>
  <si>
    <t>7300</t>
  </si>
  <si>
    <t xml:space="preserve"> 2.1  Ընթացիկ արտաքին պաշտոնական դրամաշնորհներ` ստացված այլ պետություններից     այդ թվում`</t>
  </si>
  <si>
    <t>7311</t>
  </si>
  <si>
    <t xml:space="preserve">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</si>
  <si>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   այդ թվում`</t>
  </si>
  <si>
    <t>7312</t>
  </si>
  <si>
    <t xml:space="preserve">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</si>
  <si>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  այդ թվում`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</si>
  <si>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</si>
  <si>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</si>
  <si>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           այդ թվում`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</si>
  <si>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</si>
  <si>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</si>
  <si>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   որից`</t>
  </si>
  <si>
    <t>7331</t>
  </si>
  <si>
    <t>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</si>
  <si>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  այդ թվում`</t>
  </si>
  <si>
    <t xml:space="preserve">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</si>
  <si>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</si>
  <si>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</si>
  <si>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</si>
  <si>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     այդ թվում`</t>
  </si>
  <si>
    <t>7332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</si>
  <si>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</si>
  <si>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</si>
  <si>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  այդ թվում`</t>
  </si>
  <si>
    <t>7400</t>
  </si>
  <si>
    <t>3.1 Տոկոսներ              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</si>
  <si>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</si>
  <si>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</si>
  <si>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          այդ թվում`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</si>
  <si>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</si>
  <si>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</si>
  <si>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           այդ թվում`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</si>
  <si>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</si>
  <si>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</si>
  <si>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</si>
  <si>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</si>
  <si>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</si>
  <si>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3.4 Համայնքի բյուջեի եկամուտներ ապրանքների մատակարարումից և ծառայությունների մատուցումից   (տող 1341 + տող 1342+ տող 1343)   այդ թվում` 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</si>
  <si>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</si>
  <si>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</si>
  <si>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</si>
  <si>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</si>
  <si>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   այդ թվում`</t>
  </si>
  <si>
    <t>7422</t>
  </si>
  <si>
    <t xml:space="preserve">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</si>
  <si>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</si>
  <si>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1362+տող 1363)   այդ թվում`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</si>
  <si>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</si>
  <si>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</si>
  <si>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</si>
  <si>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բյուջեի մուտքեր այլ իրավախախտումների համար տուգանքներից և պատժամիջոցներից</t>
  </si>
  <si>
    <t xml:space="preserve">3.7 Ընթացիկ ոչ պաշտոնական դրամաշնորհներ (տող 1371 + տող 1372)    այդ թվում`     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</si>
  <si>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</si>
  <si>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</si>
  <si>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</si>
  <si>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 xml:space="preserve">3.8 Կապիտալ ոչ պաշտոնական դրամաշնորհներ    (տող 1381 + տող 1382) այդ թվում`     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</si>
  <si>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</si>
  <si>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</si>
  <si>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իրականաց. համար համ. բյուջե ստ. մուտքեր` տրամ. ներքին աղբյուր-ից</t>
  </si>
  <si>
    <t>3.9 Այլ եկամուտներ (տող 1391 + տող 1392 + տող 1393)        այդ թվում`</t>
  </si>
  <si>
    <t>7452</t>
  </si>
  <si>
    <t xml:space="preserve">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</si>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</sst>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zoomScaleSheetLayoutView="100" workbookViewId="0">
      <selection sqref="A1:K1"/>
    </sheetView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1000</v>
      </c>
      <c r="B12" s="10" t="s">
        <v>20</v>
      </c>
      <c r="C12" s="9"/>
      <c r="D12" s="11">
        <f t="shared" ref="D12:L12" si="0">SUM(D13,D50,D69)</f>
        <v>470927100</v>
      </c>
      <c r="E12" s="11">
        <f t="shared" si="0"/>
        <v>470927100</v>
      </c>
      <c r="F12" s="11">
        <f t="shared" si="0"/>
        <v>0</v>
      </c>
      <c r="G12" s="11">
        <f t="shared" si="0"/>
        <v>502888192</v>
      </c>
      <c r="H12" s="11">
        <f t="shared" si="0"/>
        <v>475907150</v>
      </c>
      <c r="I12" s="11">
        <f t="shared" si="0"/>
        <v>26981042</v>
      </c>
      <c r="J12" s="11">
        <f t="shared" si="0"/>
        <v>346681518.80000001</v>
      </c>
      <c r="K12" s="11">
        <f t="shared" si="0"/>
        <v>346681518.80000001</v>
      </c>
      <c r="L12" s="11">
        <f t="shared" si="0"/>
        <v>0</v>
      </c>
    </row>
    <row r="13" spans="1:12" ht="39.950000000000003" customHeight="1">
      <c r="A13" s="9">
        <v>1100</v>
      </c>
      <c r="B13" s="10" t="s">
        <v>21</v>
      </c>
      <c r="C13" s="9" t="s">
        <v>22</v>
      </c>
      <c r="D13" s="11">
        <f>SUM(D14,D17,D19,D40,D44)</f>
        <v>83365000</v>
      </c>
      <c r="E13" s="11">
        <f>SUM(E14,E17,E19,E40,E44)</f>
        <v>83365000</v>
      </c>
      <c r="F13" s="11" t="s">
        <v>23</v>
      </c>
      <c r="G13" s="11">
        <f>SUM(G14,G17,G19,G40,G44)</f>
        <v>85365000</v>
      </c>
      <c r="H13" s="11">
        <f>SUM(H14,H17,H19,H40,H44)</f>
        <v>85365000</v>
      </c>
      <c r="I13" s="11" t="s">
        <v>23</v>
      </c>
      <c r="J13" s="11">
        <f>SUM(J14,J17,J19,J40,J44)</f>
        <v>58954975.300000004</v>
      </c>
      <c r="K13" s="11">
        <f>SUM(K14,K17,K19,K40,K44)</f>
        <v>58954975.300000004</v>
      </c>
      <c r="L13" s="11" t="s">
        <v>23</v>
      </c>
    </row>
    <row r="14" spans="1:12" ht="39.950000000000003" customHeight="1">
      <c r="A14" s="9">
        <v>1110</v>
      </c>
      <c r="B14" s="10" t="s">
        <v>24</v>
      </c>
      <c r="C14" s="9" t="s">
        <v>25</v>
      </c>
      <c r="D14" s="11">
        <f>SUM(D15,D16)</f>
        <v>20500000</v>
      </c>
      <c r="E14" s="11">
        <f>SUM(E15,E16)</f>
        <v>20500000</v>
      </c>
      <c r="F14" s="11" t="s">
        <v>23</v>
      </c>
      <c r="G14" s="11">
        <f>SUM(G15,G16)</f>
        <v>20500000</v>
      </c>
      <c r="H14" s="11">
        <f>SUM(H15,H16)</f>
        <v>20500000</v>
      </c>
      <c r="I14" s="11" t="s">
        <v>23</v>
      </c>
      <c r="J14" s="11">
        <f>SUM(J15,J16)</f>
        <v>18944167</v>
      </c>
      <c r="K14" s="11">
        <f>SUM(K15,K16)</f>
        <v>18944167</v>
      </c>
      <c r="L14" s="11" t="s">
        <v>23</v>
      </c>
    </row>
    <row r="15" spans="1:12" ht="39.950000000000003" customHeight="1">
      <c r="A15" s="9">
        <v>1111</v>
      </c>
      <c r="B15" s="10" t="s">
        <v>26</v>
      </c>
      <c r="C15" s="9"/>
      <c r="D15" s="11">
        <f>SUM(E15,F15)</f>
        <v>2500000</v>
      </c>
      <c r="E15" s="11">
        <v>2500000</v>
      </c>
      <c r="F15" s="11" t="s">
        <v>23</v>
      </c>
      <c r="G15" s="11">
        <f>SUM(H15,I15)</f>
        <v>2500000</v>
      </c>
      <c r="H15" s="11">
        <v>2500000</v>
      </c>
      <c r="I15" s="11" t="s">
        <v>23</v>
      </c>
      <c r="J15" s="11">
        <f>SUM(K15,L15)</f>
        <v>1179162</v>
      </c>
      <c r="K15" s="11">
        <v>1179162</v>
      </c>
      <c r="L15" s="11" t="s">
        <v>23</v>
      </c>
    </row>
    <row r="16" spans="1:12" ht="39.950000000000003" customHeight="1">
      <c r="A16" s="9">
        <v>1112</v>
      </c>
      <c r="B16" s="10" t="s">
        <v>27</v>
      </c>
      <c r="C16" s="9"/>
      <c r="D16" s="11">
        <f>SUM(E16,F16)</f>
        <v>18000000</v>
      </c>
      <c r="E16" s="11">
        <v>18000000</v>
      </c>
      <c r="F16" s="11" t="s">
        <v>23</v>
      </c>
      <c r="G16" s="11">
        <f>SUM(H16,I16)</f>
        <v>18000000</v>
      </c>
      <c r="H16" s="11">
        <v>18000000</v>
      </c>
      <c r="I16" s="11" t="s">
        <v>23</v>
      </c>
      <c r="J16" s="11">
        <f>SUM(K16,L16)</f>
        <v>17765005</v>
      </c>
      <c r="K16" s="11">
        <v>17765005</v>
      </c>
      <c r="L16" s="11" t="s">
        <v>23</v>
      </c>
    </row>
    <row r="17" spans="1:12" ht="39.950000000000003" customHeight="1">
      <c r="A17" s="9">
        <v>1120</v>
      </c>
      <c r="B17" s="10" t="s">
        <v>28</v>
      </c>
      <c r="C17" s="9" t="s">
        <v>29</v>
      </c>
      <c r="D17" s="11">
        <f>SUM(D18)</f>
        <v>52100000</v>
      </c>
      <c r="E17" s="11">
        <f>SUM(E18)</f>
        <v>52100000</v>
      </c>
      <c r="F17" s="11" t="s">
        <v>23</v>
      </c>
      <c r="G17" s="11">
        <f>SUM(G18)</f>
        <v>54100000</v>
      </c>
      <c r="H17" s="11">
        <f>SUM(H18)</f>
        <v>54100000</v>
      </c>
      <c r="I17" s="11" t="s">
        <v>23</v>
      </c>
      <c r="J17" s="11">
        <f>SUM(J18)</f>
        <v>31565767.699999999</v>
      </c>
      <c r="K17" s="11">
        <f>SUM(K18)</f>
        <v>31565767.699999999</v>
      </c>
      <c r="L17" s="11" t="s">
        <v>23</v>
      </c>
    </row>
    <row r="18" spans="1:12" ht="39.950000000000003" customHeight="1">
      <c r="A18" s="9">
        <v>1121</v>
      </c>
      <c r="B18" s="10" t="s">
        <v>30</v>
      </c>
      <c r="C18" s="9"/>
      <c r="D18" s="11">
        <f>SUM(E18,F18)</f>
        <v>52100000</v>
      </c>
      <c r="E18" s="11">
        <v>52100000</v>
      </c>
      <c r="F18" s="11" t="s">
        <v>23</v>
      </c>
      <c r="G18" s="11">
        <f>SUM(H18,I18)</f>
        <v>54100000</v>
      </c>
      <c r="H18" s="11">
        <v>54100000</v>
      </c>
      <c r="I18" s="11" t="s">
        <v>23</v>
      </c>
      <c r="J18" s="11">
        <f>SUM(K18,L18)</f>
        <v>31565767.699999999</v>
      </c>
      <c r="K18" s="11">
        <v>31565767.699999999</v>
      </c>
      <c r="L18" s="11" t="s">
        <v>23</v>
      </c>
    </row>
    <row r="19" spans="1:12" ht="39.950000000000003" customHeight="1">
      <c r="A19" s="9">
        <v>1130</v>
      </c>
      <c r="B19" s="10" t="s">
        <v>31</v>
      </c>
      <c r="C19" s="9" t="s">
        <v>32</v>
      </c>
      <c r="D19" s="11">
        <f>SUM(D20)</f>
        <v>4765000</v>
      </c>
      <c r="E19" s="11">
        <f>SUM(E20)</f>
        <v>4765000</v>
      </c>
      <c r="F19" s="11" t="s">
        <v>23</v>
      </c>
      <c r="G19" s="11">
        <f>SUM(G20)</f>
        <v>4765000</v>
      </c>
      <c r="H19" s="11">
        <f>SUM(H20)</f>
        <v>4765000</v>
      </c>
      <c r="I19" s="11" t="s">
        <v>23</v>
      </c>
      <c r="J19" s="11">
        <f>SUM(J20)</f>
        <v>3333440.6</v>
      </c>
      <c r="K19" s="11">
        <f>SUM(K20)</f>
        <v>3333440.6</v>
      </c>
      <c r="L19" s="11" t="s">
        <v>23</v>
      </c>
    </row>
    <row r="20" spans="1:12" ht="39.950000000000003" customHeight="1">
      <c r="A20" s="9">
        <v>1131</v>
      </c>
      <c r="B20" s="10" t="s">
        <v>33</v>
      </c>
      <c r="C20" s="9" t="s">
        <v>34</v>
      </c>
      <c r="D20" s="11">
        <f>SUM(D21,D24,D25,D26,D27,D28,D29,D30,D31,D32,D33,D34,D35,D36,D37,D38,D39)</f>
        <v>4765000</v>
      </c>
      <c r="E20" s="11">
        <f>SUM(E21,E24,E25,E26,E27,E28,E29,E30,E31,E32,E33,E34,E35,E36,E37,E38,E39)</f>
        <v>4765000</v>
      </c>
      <c r="F20" s="11" t="s">
        <v>23</v>
      </c>
      <c r="G20" s="11">
        <f>SUM(G21,G24,G25,G26,G27,G28,G29,G30,G31,G32,G33,G34,G35,G36,G37,G38,G39)</f>
        <v>4765000</v>
      </c>
      <c r="H20" s="11">
        <f>SUM(H21,H24,H25,H26,H27,H28,H29,H30,H31,H32,H33,H34,H35,H36,H37,H38,H39)</f>
        <v>4765000</v>
      </c>
      <c r="I20" s="11" t="s">
        <v>23</v>
      </c>
      <c r="J20" s="11">
        <f>SUM(J21,J24,J25,J26,J27,J28,J29,J30,J31,J32,J33,J34,J35,J36,J37,J38,J39)</f>
        <v>3333440.6</v>
      </c>
      <c r="K20" s="11">
        <f>SUM(K21,K24,K25,K26,K27,K28,K29,K30,K31,K32,K33,K34,K35,K36,K37,K38,K39)</f>
        <v>3333440.6</v>
      </c>
      <c r="L20" s="11" t="s">
        <v>23</v>
      </c>
    </row>
    <row r="21" spans="1:12" ht="39.950000000000003" customHeight="1">
      <c r="A21" s="9">
        <v>1132</v>
      </c>
      <c r="B21" s="10" t="s">
        <v>35</v>
      </c>
      <c r="C21" s="9"/>
      <c r="D21" s="11">
        <f>SUM(D22,D23)</f>
        <v>75000</v>
      </c>
      <c r="E21" s="11">
        <f>SUM(E22,E23)</f>
        <v>75000</v>
      </c>
      <c r="F21" s="11" t="s">
        <v>23</v>
      </c>
      <c r="G21" s="11">
        <f>SUM(G22,G23)</f>
        <v>75000</v>
      </c>
      <c r="H21" s="11">
        <f>SUM(H22,H23)</f>
        <v>75000</v>
      </c>
      <c r="I21" s="11" t="s">
        <v>23</v>
      </c>
      <c r="J21" s="11">
        <f>SUM(J22,J23)</f>
        <v>64180</v>
      </c>
      <c r="K21" s="11">
        <f>SUM(K22,K23)</f>
        <v>64180</v>
      </c>
      <c r="L21" s="11" t="s">
        <v>23</v>
      </c>
    </row>
    <row r="22" spans="1:12" ht="39.950000000000003" customHeight="1">
      <c r="A22" s="9">
        <v>1133</v>
      </c>
      <c r="B22" s="10" t="s">
        <v>36</v>
      </c>
      <c r="C22" s="9"/>
      <c r="D22" s="11">
        <f t="shared" ref="D22:D39" si="1">SUM(E22,F22)</f>
        <v>75000</v>
      </c>
      <c r="E22" s="11">
        <v>75000</v>
      </c>
      <c r="F22" s="11" t="s">
        <v>23</v>
      </c>
      <c r="G22" s="11">
        <f t="shared" ref="G22:G39" si="2">SUM(H22,I22)</f>
        <v>75000</v>
      </c>
      <c r="H22" s="11">
        <v>75000</v>
      </c>
      <c r="I22" s="11" t="s">
        <v>23</v>
      </c>
      <c r="J22" s="11">
        <f t="shared" ref="J22:J39" si="3">SUM(K22,L22)</f>
        <v>64180</v>
      </c>
      <c r="K22" s="11">
        <v>64180</v>
      </c>
      <c r="L22" s="11" t="s">
        <v>23</v>
      </c>
    </row>
    <row r="23" spans="1:12" ht="39.950000000000003" customHeight="1">
      <c r="A23" s="9">
        <v>1134</v>
      </c>
      <c r="B23" s="10" t="s">
        <v>37</v>
      </c>
      <c r="C23" s="9"/>
      <c r="D23" s="11">
        <f t="shared" si="1"/>
        <v>0</v>
      </c>
      <c r="E23" s="11">
        <v>0</v>
      </c>
      <c r="F23" s="11" t="s">
        <v>23</v>
      </c>
      <c r="G23" s="11">
        <f t="shared" si="2"/>
        <v>0</v>
      </c>
      <c r="H23" s="11">
        <v>0</v>
      </c>
      <c r="I23" s="11" t="s">
        <v>23</v>
      </c>
      <c r="J23" s="11">
        <f t="shared" si="3"/>
        <v>0</v>
      </c>
      <c r="K23" s="11">
        <v>0</v>
      </c>
      <c r="L23" s="11" t="s">
        <v>23</v>
      </c>
    </row>
    <row r="24" spans="1:12" ht="39.950000000000003" customHeight="1">
      <c r="A24" s="9">
        <v>1135</v>
      </c>
      <c r="B24" s="10" t="s">
        <v>38</v>
      </c>
      <c r="C24" s="9"/>
      <c r="D24" s="11">
        <f t="shared" si="1"/>
        <v>0</v>
      </c>
      <c r="E24" s="11">
        <v>0</v>
      </c>
      <c r="F24" s="11" t="s">
        <v>23</v>
      </c>
      <c r="G24" s="11">
        <f t="shared" si="2"/>
        <v>0</v>
      </c>
      <c r="H24" s="11">
        <v>0</v>
      </c>
      <c r="I24" s="11" t="s">
        <v>23</v>
      </c>
      <c r="J24" s="11">
        <f t="shared" si="3"/>
        <v>0</v>
      </c>
      <c r="K24" s="11">
        <v>0</v>
      </c>
      <c r="L24" s="11" t="s">
        <v>23</v>
      </c>
    </row>
    <row r="25" spans="1:12" ht="39.950000000000003" customHeight="1">
      <c r="A25" s="9">
        <v>1136</v>
      </c>
      <c r="B25" s="10" t="s">
        <v>39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16920</v>
      </c>
      <c r="K25" s="11">
        <v>16920</v>
      </c>
      <c r="L25" s="11" t="s">
        <v>23</v>
      </c>
    </row>
    <row r="26" spans="1:12" ht="39.950000000000003" customHeight="1">
      <c r="A26" s="9">
        <v>1137</v>
      </c>
      <c r="B26" s="10" t="s">
        <v>40</v>
      </c>
      <c r="C26" s="9"/>
      <c r="D26" s="11">
        <f t="shared" si="1"/>
        <v>1368000</v>
      </c>
      <c r="E26" s="11">
        <v>1368000</v>
      </c>
      <c r="F26" s="11" t="s">
        <v>23</v>
      </c>
      <c r="G26" s="11">
        <f t="shared" si="2"/>
        <v>1368000</v>
      </c>
      <c r="H26" s="11">
        <v>1368000</v>
      </c>
      <c r="I26" s="11" t="s">
        <v>23</v>
      </c>
      <c r="J26" s="11">
        <f t="shared" si="3"/>
        <v>951520</v>
      </c>
      <c r="K26" s="11">
        <v>951520</v>
      </c>
      <c r="L26" s="11" t="s">
        <v>23</v>
      </c>
    </row>
    <row r="27" spans="1:12" ht="39.950000000000003" customHeight="1">
      <c r="A27" s="9">
        <v>1138</v>
      </c>
      <c r="B27" s="10" t="s">
        <v>41</v>
      </c>
      <c r="C27" s="9"/>
      <c r="D27" s="11">
        <f t="shared" si="1"/>
        <v>0</v>
      </c>
      <c r="E27" s="11">
        <v>0</v>
      </c>
      <c r="F27" s="11" t="s">
        <v>23</v>
      </c>
      <c r="G27" s="11">
        <f t="shared" si="2"/>
        <v>0</v>
      </c>
      <c r="H27" s="11">
        <v>0</v>
      </c>
      <c r="I27" s="11" t="s">
        <v>23</v>
      </c>
      <c r="J27" s="11">
        <f t="shared" si="3"/>
        <v>51830</v>
      </c>
      <c r="K27" s="11">
        <v>51830</v>
      </c>
      <c r="L27" s="11" t="s">
        <v>23</v>
      </c>
    </row>
    <row r="28" spans="1:12" ht="39.950000000000003" customHeight="1">
      <c r="A28" s="9">
        <v>1139</v>
      </c>
      <c r="B28" s="10" t="s">
        <v>42</v>
      </c>
      <c r="C28" s="9"/>
      <c r="D28" s="11">
        <f t="shared" si="1"/>
        <v>1400000</v>
      </c>
      <c r="E28" s="11">
        <v>1400000</v>
      </c>
      <c r="F28" s="11" t="s">
        <v>23</v>
      </c>
      <c r="G28" s="11">
        <f t="shared" si="2"/>
        <v>1400000</v>
      </c>
      <c r="H28" s="11">
        <v>1400000</v>
      </c>
      <c r="I28" s="11" t="s">
        <v>23</v>
      </c>
      <c r="J28" s="11">
        <f t="shared" si="3"/>
        <v>847370.6</v>
      </c>
      <c r="K28" s="11">
        <v>847370.6</v>
      </c>
      <c r="L28" s="11" t="s">
        <v>23</v>
      </c>
    </row>
    <row r="29" spans="1:12" ht="39.950000000000003" customHeight="1">
      <c r="A29" s="9">
        <v>1140</v>
      </c>
      <c r="B29" s="10" t="s">
        <v>43</v>
      </c>
      <c r="C29" s="9"/>
      <c r="D29" s="11">
        <f t="shared" si="1"/>
        <v>0</v>
      </c>
      <c r="E29" s="11">
        <v>0</v>
      </c>
      <c r="F29" s="11" t="s">
        <v>23</v>
      </c>
      <c r="G29" s="11">
        <f t="shared" si="2"/>
        <v>0</v>
      </c>
      <c r="H29" s="11">
        <v>0</v>
      </c>
      <c r="I29" s="11" t="s">
        <v>23</v>
      </c>
      <c r="J29" s="11">
        <f t="shared" si="3"/>
        <v>100000</v>
      </c>
      <c r="K29" s="11">
        <v>100000</v>
      </c>
      <c r="L29" s="11" t="s">
        <v>23</v>
      </c>
    </row>
    <row r="30" spans="1:12" ht="39.950000000000003" customHeight="1">
      <c r="A30" s="9">
        <v>1141</v>
      </c>
      <c r="B30" s="10" t="s">
        <v>44</v>
      </c>
      <c r="C30" s="9"/>
      <c r="D30" s="11">
        <f t="shared" si="1"/>
        <v>0</v>
      </c>
      <c r="E30" s="11">
        <v>0</v>
      </c>
      <c r="F30" s="11" t="s">
        <v>23</v>
      </c>
      <c r="G30" s="11">
        <f t="shared" si="2"/>
        <v>0</v>
      </c>
      <c r="H30" s="11">
        <v>0</v>
      </c>
      <c r="I30" s="11" t="s">
        <v>23</v>
      </c>
      <c r="J30" s="11">
        <f t="shared" si="3"/>
        <v>0</v>
      </c>
      <c r="K30" s="11">
        <v>0</v>
      </c>
      <c r="L30" s="11" t="s">
        <v>23</v>
      </c>
    </row>
    <row r="31" spans="1:12" ht="39.950000000000003" customHeight="1">
      <c r="A31" s="9">
        <v>1142</v>
      </c>
      <c r="B31" s="10" t="s">
        <v>45</v>
      </c>
      <c r="C31" s="9"/>
      <c r="D31" s="11">
        <f t="shared" si="1"/>
        <v>1500000</v>
      </c>
      <c r="E31" s="11">
        <v>1500000</v>
      </c>
      <c r="F31" s="11" t="s">
        <v>23</v>
      </c>
      <c r="G31" s="11">
        <f t="shared" si="2"/>
        <v>1500000</v>
      </c>
      <c r="H31" s="11">
        <v>1500000</v>
      </c>
      <c r="I31" s="11" t="s">
        <v>23</v>
      </c>
      <c r="J31" s="11">
        <f t="shared" si="3"/>
        <v>1172780</v>
      </c>
      <c r="K31" s="11">
        <v>1172780</v>
      </c>
      <c r="L31" s="11" t="s">
        <v>23</v>
      </c>
    </row>
    <row r="32" spans="1:12" ht="39.950000000000003" customHeight="1">
      <c r="A32" s="9">
        <v>1143</v>
      </c>
      <c r="B32" s="10" t="s">
        <v>46</v>
      </c>
      <c r="C32" s="9"/>
      <c r="D32" s="11">
        <f t="shared" si="1"/>
        <v>0</v>
      </c>
      <c r="E32" s="11">
        <v>0</v>
      </c>
      <c r="F32" s="11" t="s">
        <v>23</v>
      </c>
      <c r="G32" s="11">
        <f t="shared" si="2"/>
        <v>0</v>
      </c>
      <c r="H32" s="11">
        <v>0</v>
      </c>
      <c r="I32" s="11" t="s">
        <v>23</v>
      </c>
      <c r="J32" s="11">
        <f t="shared" si="3"/>
        <v>0</v>
      </c>
      <c r="K32" s="11">
        <v>0</v>
      </c>
      <c r="L32" s="11" t="s">
        <v>23</v>
      </c>
    </row>
    <row r="33" spans="1:12" ht="39.950000000000003" customHeight="1">
      <c r="A33" s="9">
        <v>1144</v>
      </c>
      <c r="B33" s="10" t="s">
        <v>47</v>
      </c>
      <c r="C33" s="9"/>
      <c r="D33" s="11">
        <f t="shared" si="1"/>
        <v>0</v>
      </c>
      <c r="E33" s="11">
        <v>0</v>
      </c>
      <c r="F33" s="11" t="s">
        <v>23</v>
      </c>
      <c r="G33" s="11">
        <f t="shared" si="2"/>
        <v>0</v>
      </c>
      <c r="H33" s="11">
        <v>0</v>
      </c>
      <c r="I33" s="11" t="s">
        <v>23</v>
      </c>
      <c r="J33" s="11">
        <f t="shared" si="3"/>
        <v>0</v>
      </c>
      <c r="K33" s="11">
        <v>0</v>
      </c>
      <c r="L33" s="11" t="s">
        <v>23</v>
      </c>
    </row>
    <row r="34" spans="1:12" ht="39.950000000000003" customHeight="1">
      <c r="A34" s="9">
        <v>1145</v>
      </c>
      <c r="B34" s="10" t="s">
        <v>48</v>
      </c>
      <c r="C34" s="9"/>
      <c r="D34" s="11">
        <f t="shared" si="1"/>
        <v>200000</v>
      </c>
      <c r="E34" s="11">
        <v>200000</v>
      </c>
      <c r="F34" s="11" t="s">
        <v>23</v>
      </c>
      <c r="G34" s="11">
        <f t="shared" si="2"/>
        <v>200000</v>
      </c>
      <c r="H34" s="11">
        <v>200000</v>
      </c>
      <c r="I34" s="11" t="s">
        <v>23</v>
      </c>
      <c r="J34" s="11">
        <f t="shared" si="3"/>
        <v>99420</v>
      </c>
      <c r="K34" s="11">
        <v>99420</v>
      </c>
      <c r="L34" s="11" t="s">
        <v>23</v>
      </c>
    </row>
    <row r="35" spans="1:12" ht="39.950000000000003" customHeight="1">
      <c r="A35" s="9">
        <v>1146</v>
      </c>
      <c r="B35" s="10" t="s">
        <v>49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customHeight="1">
      <c r="A36" s="9">
        <v>1147</v>
      </c>
      <c r="B36" s="10" t="s">
        <v>50</v>
      </c>
      <c r="C36" s="9"/>
      <c r="D36" s="11">
        <f t="shared" si="1"/>
        <v>80000</v>
      </c>
      <c r="E36" s="11">
        <v>80000</v>
      </c>
      <c r="F36" s="11" t="s">
        <v>23</v>
      </c>
      <c r="G36" s="11">
        <f t="shared" si="2"/>
        <v>80000</v>
      </c>
      <c r="H36" s="11">
        <v>80000</v>
      </c>
      <c r="I36" s="11" t="s">
        <v>23</v>
      </c>
      <c r="J36" s="11">
        <f t="shared" si="3"/>
        <v>29420</v>
      </c>
      <c r="K36" s="11">
        <v>29420</v>
      </c>
      <c r="L36" s="11" t="s">
        <v>23</v>
      </c>
    </row>
    <row r="37" spans="1:12" ht="39.950000000000003" customHeight="1">
      <c r="A37" s="9">
        <v>1148</v>
      </c>
      <c r="B37" s="10" t="s">
        <v>51</v>
      </c>
      <c r="C37" s="9"/>
      <c r="D37" s="11">
        <f t="shared" si="1"/>
        <v>142000</v>
      </c>
      <c r="E37" s="11">
        <v>142000</v>
      </c>
      <c r="F37" s="11" t="s">
        <v>23</v>
      </c>
      <c r="G37" s="11">
        <f t="shared" si="2"/>
        <v>142000</v>
      </c>
      <c r="H37" s="11">
        <v>142000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>
      <c r="A38" s="9">
        <v>1149</v>
      </c>
      <c r="B38" s="10" t="s">
        <v>52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>
      <c r="A39" s="9">
        <v>1150</v>
      </c>
      <c r="B39" s="10" t="s">
        <v>53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>
      <c r="A40" s="9">
        <v>1160</v>
      </c>
      <c r="B40" s="10" t="s">
        <v>54</v>
      </c>
      <c r="C40" s="9" t="s">
        <v>55</v>
      </c>
      <c r="D40" s="11">
        <f>SUM(D41)</f>
        <v>6000000</v>
      </c>
      <c r="E40" s="11">
        <f>SUM(E41)</f>
        <v>6000000</v>
      </c>
      <c r="F40" s="11" t="s">
        <v>23</v>
      </c>
      <c r="G40" s="11">
        <f>SUM(G41)</f>
        <v>6000000</v>
      </c>
      <c r="H40" s="11">
        <f>SUM(H41)</f>
        <v>6000000</v>
      </c>
      <c r="I40" s="11" t="s">
        <v>23</v>
      </c>
      <c r="J40" s="11">
        <f>SUM(J41)</f>
        <v>5111600</v>
      </c>
      <c r="K40" s="11">
        <f>SUM(K41)</f>
        <v>5111600</v>
      </c>
      <c r="L40" s="11" t="s">
        <v>23</v>
      </c>
    </row>
    <row r="41" spans="1:12" ht="39.950000000000003" customHeight="1">
      <c r="A41" s="9">
        <v>1161</v>
      </c>
      <c r="B41" s="10" t="s">
        <v>56</v>
      </c>
      <c r="C41" s="9"/>
      <c r="D41" s="11">
        <f>SUM(D42,D43)</f>
        <v>6000000</v>
      </c>
      <c r="E41" s="11">
        <f>SUM(E42,E43)</f>
        <v>6000000</v>
      </c>
      <c r="F41" s="11" t="s">
        <v>23</v>
      </c>
      <c r="G41" s="11">
        <f>SUM(G42,G43)</f>
        <v>6000000</v>
      </c>
      <c r="H41" s="11">
        <f>SUM(H42,H43)</f>
        <v>6000000</v>
      </c>
      <c r="I41" s="11" t="s">
        <v>23</v>
      </c>
      <c r="J41" s="11">
        <f>SUM(J42,J43)</f>
        <v>5111600</v>
      </c>
      <c r="K41" s="11">
        <f>SUM(K42,K43)</f>
        <v>5111600</v>
      </c>
      <c r="L41" s="11" t="s">
        <v>23</v>
      </c>
    </row>
    <row r="42" spans="1:12" ht="39.950000000000003" customHeight="1">
      <c r="A42" s="9">
        <v>1162</v>
      </c>
      <c r="B42" s="10" t="s">
        <v>57</v>
      </c>
      <c r="C42" s="9"/>
      <c r="D42" s="11">
        <f>SUM(E42,F42)</f>
        <v>2000000</v>
      </c>
      <c r="E42" s="11">
        <v>2000000</v>
      </c>
      <c r="F42" s="11" t="s">
        <v>23</v>
      </c>
      <c r="G42" s="11">
        <f>SUM(H42,I42)</f>
        <v>2000000</v>
      </c>
      <c r="H42" s="11">
        <v>2000000</v>
      </c>
      <c r="I42" s="11" t="s">
        <v>23</v>
      </c>
      <c r="J42" s="11">
        <f>SUM(K42,L42)</f>
        <v>1225100</v>
      </c>
      <c r="K42" s="11">
        <v>1225100</v>
      </c>
      <c r="L42" s="11" t="s">
        <v>23</v>
      </c>
    </row>
    <row r="43" spans="1:12" ht="39.950000000000003" customHeight="1">
      <c r="A43" s="9">
        <v>1163</v>
      </c>
      <c r="B43" s="10" t="s">
        <v>58</v>
      </c>
      <c r="C43" s="9"/>
      <c r="D43" s="11">
        <f>SUM(E43,F43)</f>
        <v>4000000</v>
      </c>
      <c r="E43" s="11">
        <v>4000000</v>
      </c>
      <c r="F43" s="11" t="s">
        <v>23</v>
      </c>
      <c r="G43" s="11">
        <f>SUM(H43,I43)</f>
        <v>4000000</v>
      </c>
      <c r="H43" s="11">
        <v>4000000</v>
      </c>
      <c r="I43" s="11" t="s">
        <v>23</v>
      </c>
      <c r="J43" s="11">
        <f>SUM(K43,L43)</f>
        <v>3886500</v>
      </c>
      <c r="K43" s="11">
        <v>3886500</v>
      </c>
      <c r="L43" s="11" t="s">
        <v>23</v>
      </c>
    </row>
    <row r="44" spans="1:12" ht="39.950000000000003" customHeight="1">
      <c r="A44" s="9">
        <v>1170</v>
      </c>
      <c r="B44" s="10" t="s">
        <v>59</v>
      </c>
      <c r="C44" s="9" t="s">
        <v>60</v>
      </c>
      <c r="D44" s="11">
        <f>SUM(D45,D49)</f>
        <v>0</v>
      </c>
      <c r="E44" s="11">
        <f>SUM(E45,E49)</f>
        <v>0</v>
      </c>
      <c r="F44" s="11" t="s">
        <v>23</v>
      </c>
      <c r="G44" s="11">
        <f>SUM(G45,G49)</f>
        <v>0</v>
      </c>
      <c r="H44" s="11">
        <f>SUM(H45,H49)</f>
        <v>0</v>
      </c>
      <c r="I44" s="11" t="s">
        <v>23</v>
      </c>
      <c r="J44" s="11">
        <f>SUM(J45,J49)</f>
        <v>0</v>
      </c>
      <c r="K44" s="11">
        <f>SUM(K45,K49)</f>
        <v>0</v>
      </c>
      <c r="L44" s="11" t="s">
        <v>23</v>
      </c>
    </row>
    <row r="45" spans="1:12" ht="39.950000000000003" customHeight="1">
      <c r="A45" s="9">
        <v>1171</v>
      </c>
      <c r="B45" s="10" t="s">
        <v>61</v>
      </c>
      <c r="C45" s="9"/>
      <c r="D45" s="11">
        <f>SUM(D46:D48)</f>
        <v>0</v>
      </c>
      <c r="E45" s="11">
        <f>SUM(E46:E48)</f>
        <v>0</v>
      </c>
      <c r="F45" s="11" t="s">
        <v>23</v>
      </c>
      <c r="G45" s="11">
        <f>SUM(G46:G48)</f>
        <v>0</v>
      </c>
      <c r="H45" s="11">
        <f>SUM(H46:H48)</f>
        <v>0</v>
      </c>
      <c r="I45" s="11" t="s">
        <v>23</v>
      </c>
      <c r="J45" s="11">
        <f>SUM(J46:J48)</f>
        <v>0</v>
      </c>
      <c r="K45" s="11">
        <f>SUM(K46:K48)</f>
        <v>0</v>
      </c>
      <c r="L45" s="11" t="s">
        <v>23</v>
      </c>
    </row>
    <row r="46" spans="1:12" ht="39.950000000000003" customHeight="1">
      <c r="A46" s="9">
        <v>1172</v>
      </c>
      <c r="B46" s="10" t="s">
        <v>62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>
      <c r="A47" s="9">
        <v>1173</v>
      </c>
      <c r="B47" s="10" t="s">
        <v>63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>
      <c r="A48" s="9">
        <v>1174</v>
      </c>
      <c r="B48" s="10" t="s">
        <v>64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>
      <c r="A49" s="9">
        <v>1175</v>
      </c>
      <c r="B49" s="10" t="s">
        <v>65</v>
      </c>
      <c r="C49" s="9"/>
      <c r="D49" s="11">
        <f>SUM(E49,F49)</f>
        <v>0</v>
      </c>
      <c r="E49" s="11">
        <v>0</v>
      </c>
      <c r="F49" s="11" t="s">
        <v>23</v>
      </c>
      <c r="G49" s="11">
        <f>SUM(H49,I49)</f>
        <v>0</v>
      </c>
      <c r="H49" s="11">
        <v>0</v>
      </c>
      <c r="I49" s="11" t="s">
        <v>23</v>
      </c>
      <c r="J49" s="11">
        <f>SUM(K49,L49)</f>
        <v>0</v>
      </c>
      <c r="K49" s="11">
        <v>0</v>
      </c>
      <c r="L49" s="11" t="s">
        <v>23</v>
      </c>
    </row>
    <row r="50" spans="1:12" ht="39.950000000000003" customHeight="1">
      <c r="A50" s="9">
        <v>1200</v>
      </c>
      <c r="B50" s="10" t="s">
        <v>66</v>
      </c>
      <c r="C50" s="9" t="s">
        <v>67</v>
      </c>
      <c r="D50" s="11">
        <f t="shared" ref="D50:L50" si="4">SUM(D51,D53,D55,D57,D59,D66)</f>
        <v>333669100</v>
      </c>
      <c r="E50" s="11">
        <f t="shared" si="4"/>
        <v>333669100</v>
      </c>
      <c r="F50" s="11">
        <f t="shared" si="4"/>
        <v>0</v>
      </c>
      <c r="G50" s="11">
        <f t="shared" si="4"/>
        <v>362150142</v>
      </c>
      <c r="H50" s="11">
        <f t="shared" si="4"/>
        <v>335169100</v>
      </c>
      <c r="I50" s="11">
        <f t="shared" si="4"/>
        <v>26981042</v>
      </c>
      <c r="J50" s="11">
        <f t="shared" si="4"/>
        <v>251112600</v>
      </c>
      <c r="K50" s="11">
        <f t="shared" si="4"/>
        <v>251112600</v>
      </c>
      <c r="L50" s="11">
        <f t="shared" si="4"/>
        <v>0</v>
      </c>
    </row>
    <row r="51" spans="1:12" ht="39.950000000000003" customHeight="1">
      <c r="A51" s="9">
        <v>1210</v>
      </c>
      <c r="B51" s="10" t="s">
        <v>68</v>
      </c>
      <c r="C51" s="9" t="s">
        <v>69</v>
      </c>
      <c r="D51" s="11">
        <f>SUM(D52)</f>
        <v>0</v>
      </c>
      <c r="E51" s="11">
        <f>SUM(E52)</f>
        <v>0</v>
      </c>
      <c r="F51" s="11" t="s">
        <v>23</v>
      </c>
      <c r="G51" s="11">
        <f>SUM(G52)</f>
        <v>0</v>
      </c>
      <c r="H51" s="11">
        <f>SUM(H52)</f>
        <v>0</v>
      </c>
      <c r="I51" s="11" t="s">
        <v>23</v>
      </c>
      <c r="J51" s="11">
        <f>SUM(J52)</f>
        <v>0</v>
      </c>
      <c r="K51" s="11">
        <f>SUM(K52)</f>
        <v>0</v>
      </c>
      <c r="L51" s="11" t="s">
        <v>23</v>
      </c>
    </row>
    <row r="52" spans="1:12" ht="39.950000000000003" customHeight="1">
      <c r="A52" s="9">
        <v>1211</v>
      </c>
      <c r="B52" s="10" t="s">
        <v>70</v>
      </c>
      <c r="C52" s="9"/>
      <c r="D52" s="11">
        <f>SUM(E52,F52)</f>
        <v>0</v>
      </c>
      <c r="E52" s="11">
        <v>0</v>
      </c>
      <c r="F52" s="11" t="s">
        <v>23</v>
      </c>
      <c r="G52" s="11">
        <f>SUM(H52,I52)</f>
        <v>0</v>
      </c>
      <c r="H52" s="11">
        <v>0</v>
      </c>
      <c r="I52" s="11" t="s">
        <v>23</v>
      </c>
      <c r="J52" s="11">
        <f>SUM(K52,L52)</f>
        <v>0</v>
      </c>
      <c r="K52" s="11">
        <v>0</v>
      </c>
      <c r="L52" s="11" t="s">
        <v>23</v>
      </c>
    </row>
    <row r="53" spans="1:12" ht="39.950000000000003" customHeight="1">
      <c r="A53" s="9">
        <v>1220</v>
      </c>
      <c r="B53" s="10" t="s">
        <v>71</v>
      </c>
      <c r="C53" s="9" t="s">
        <v>72</v>
      </c>
      <c r="D53" s="11">
        <f>SUM(D54)</f>
        <v>0</v>
      </c>
      <c r="E53" s="11" t="s">
        <v>23</v>
      </c>
      <c r="F53" s="11">
        <f>SUM(F54)</f>
        <v>0</v>
      </c>
      <c r="G53" s="11">
        <f>SUM(G54)</f>
        <v>0</v>
      </c>
      <c r="H53" s="11" t="s">
        <v>23</v>
      </c>
      <c r="I53" s="11">
        <f>SUM(I54)</f>
        <v>0</v>
      </c>
      <c r="J53" s="11">
        <f>SUM(J54)</f>
        <v>0</v>
      </c>
      <c r="K53" s="11" t="s">
        <v>23</v>
      </c>
      <c r="L53" s="11">
        <f>SUM(L54)</f>
        <v>0</v>
      </c>
    </row>
    <row r="54" spans="1:12" ht="39.950000000000003" customHeight="1">
      <c r="A54" s="9">
        <v>1221</v>
      </c>
      <c r="B54" s="10" t="s">
        <v>73</v>
      </c>
      <c r="C54" s="9"/>
      <c r="D54" s="11">
        <f>SUM(E54,F54)</f>
        <v>0</v>
      </c>
      <c r="E54" s="11" t="s">
        <v>23</v>
      </c>
      <c r="F54" s="11">
        <v>0</v>
      </c>
      <c r="G54" s="11">
        <f>SUM(H54,I54)</f>
        <v>0</v>
      </c>
      <c r="H54" s="11" t="s">
        <v>23</v>
      </c>
      <c r="I54" s="11">
        <v>0</v>
      </c>
      <c r="J54" s="11">
        <f>SUM(K54,L54)</f>
        <v>0</v>
      </c>
      <c r="K54" s="11" t="s">
        <v>23</v>
      </c>
      <c r="L54" s="11">
        <v>0</v>
      </c>
    </row>
    <row r="55" spans="1:12" ht="39.950000000000003" customHeight="1">
      <c r="A55" s="9">
        <v>1230</v>
      </c>
      <c r="B55" s="10" t="s">
        <v>74</v>
      </c>
      <c r="C55" s="9" t="s">
        <v>75</v>
      </c>
      <c r="D55" s="11">
        <f>SUM(D56)</f>
        <v>0</v>
      </c>
      <c r="E55" s="11">
        <f>SUM(E56)</f>
        <v>0</v>
      </c>
      <c r="F55" s="11" t="s">
        <v>23</v>
      </c>
      <c r="G55" s="11">
        <f>SUM(G56)</f>
        <v>0</v>
      </c>
      <c r="H55" s="11">
        <f>SUM(H56)</f>
        <v>0</v>
      </c>
      <c r="I55" s="11" t="s">
        <v>23</v>
      </c>
      <c r="J55" s="11">
        <f>SUM(J56)</f>
        <v>0</v>
      </c>
      <c r="K55" s="11">
        <f>SUM(K56)</f>
        <v>0</v>
      </c>
      <c r="L55" s="11" t="s">
        <v>23</v>
      </c>
    </row>
    <row r="56" spans="1:12" ht="39.950000000000003" customHeight="1">
      <c r="A56" s="9">
        <v>1231</v>
      </c>
      <c r="B56" s="10" t="s">
        <v>76</v>
      </c>
      <c r="C56" s="9"/>
      <c r="D56" s="11">
        <f>SUM(E56,F56)</f>
        <v>0</v>
      </c>
      <c r="E56" s="11">
        <v>0</v>
      </c>
      <c r="F56" s="11" t="s">
        <v>23</v>
      </c>
      <c r="G56" s="11">
        <f>SUM(H56,I56)</f>
        <v>0</v>
      </c>
      <c r="H56" s="11">
        <v>0</v>
      </c>
      <c r="I56" s="11" t="s">
        <v>23</v>
      </c>
      <c r="J56" s="11">
        <f>SUM(K56,L56)</f>
        <v>0</v>
      </c>
      <c r="K56" s="11">
        <v>0</v>
      </c>
      <c r="L56" s="11" t="s">
        <v>23</v>
      </c>
    </row>
    <row r="57" spans="1:12" ht="39.950000000000003" customHeight="1">
      <c r="A57" s="9">
        <v>1240</v>
      </c>
      <c r="B57" s="10" t="s">
        <v>77</v>
      </c>
      <c r="C57" s="9" t="s">
        <v>78</v>
      </c>
      <c r="D57" s="11">
        <f>SUM(D58)</f>
        <v>0</v>
      </c>
      <c r="E57" s="11" t="s">
        <v>23</v>
      </c>
      <c r="F57" s="11">
        <f>SUM(F58)</f>
        <v>0</v>
      </c>
      <c r="G57" s="11">
        <f>SUM(G58)</f>
        <v>0</v>
      </c>
      <c r="H57" s="11" t="s">
        <v>23</v>
      </c>
      <c r="I57" s="11">
        <f>SUM(I58)</f>
        <v>0</v>
      </c>
      <c r="J57" s="11">
        <f>SUM(J58)</f>
        <v>0</v>
      </c>
      <c r="K57" s="11" t="s">
        <v>23</v>
      </c>
      <c r="L57" s="11">
        <f>SUM(L58)</f>
        <v>0</v>
      </c>
    </row>
    <row r="58" spans="1:12" ht="39.950000000000003" customHeight="1">
      <c r="A58" s="9">
        <v>1241</v>
      </c>
      <c r="B58" s="10" t="s">
        <v>79</v>
      </c>
      <c r="C58" s="9"/>
      <c r="D58" s="11">
        <f>SUM(E58,F58)</f>
        <v>0</v>
      </c>
      <c r="E58" s="11" t="s">
        <v>23</v>
      </c>
      <c r="F58" s="11">
        <v>0</v>
      </c>
      <c r="G58" s="11">
        <f>SUM(H58,I58)</f>
        <v>0</v>
      </c>
      <c r="H58" s="11" t="s">
        <v>23</v>
      </c>
      <c r="I58" s="11">
        <v>0</v>
      </c>
      <c r="J58" s="11">
        <f>SUM(K58,L58)</f>
        <v>0</v>
      </c>
      <c r="K58" s="11" t="s">
        <v>23</v>
      </c>
      <c r="L58" s="11">
        <v>0</v>
      </c>
    </row>
    <row r="59" spans="1:12" ht="39.950000000000003" customHeight="1">
      <c r="A59" s="9">
        <v>1250</v>
      </c>
      <c r="B59" s="10" t="s">
        <v>80</v>
      </c>
      <c r="C59" s="9" t="s">
        <v>81</v>
      </c>
      <c r="D59" s="11">
        <f>SUM(D60,D61,D64,D65)</f>
        <v>333669100</v>
      </c>
      <c r="E59" s="11">
        <f>SUM(E60,E61,E64,E65)</f>
        <v>333669100</v>
      </c>
      <c r="F59" s="11" t="s">
        <v>23</v>
      </c>
      <c r="G59" s="11">
        <f>SUM(G60,G61,G64,G65)</f>
        <v>335169100</v>
      </c>
      <c r="H59" s="11">
        <f>SUM(H60,H61,H64,H65)</f>
        <v>335169100</v>
      </c>
      <c r="I59" s="11" t="s">
        <v>23</v>
      </c>
      <c r="J59" s="11">
        <f>SUM(J60,J61,J64,J65)</f>
        <v>251112600</v>
      </c>
      <c r="K59" s="11">
        <f>SUM(K60,K61,K64,K65)</f>
        <v>251112600</v>
      </c>
      <c r="L59" s="11" t="s">
        <v>23</v>
      </c>
    </row>
    <row r="60" spans="1:12" ht="39.950000000000003" customHeight="1">
      <c r="A60" s="9">
        <v>1251</v>
      </c>
      <c r="B60" s="10" t="s">
        <v>82</v>
      </c>
      <c r="C60" s="9"/>
      <c r="D60" s="11">
        <f>SUM(E60,F60)</f>
        <v>313415900</v>
      </c>
      <c r="E60" s="11">
        <v>313415900</v>
      </c>
      <c r="F60" s="11" t="s">
        <v>23</v>
      </c>
      <c r="G60" s="11">
        <f>SUM(H60,I60)</f>
        <v>313415900</v>
      </c>
      <c r="H60" s="11">
        <v>313415900</v>
      </c>
      <c r="I60" s="11" t="s">
        <v>23</v>
      </c>
      <c r="J60" s="11">
        <f>SUM(K60,L60)</f>
        <v>235061900</v>
      </c>
      <c r="K60" s="11">
        <v>235061900</v>
      </c>
      <c r="L60" s="11" t="s">
        <v>23</v>
      </c>
    </row>
    <row r="61" spans="1:12" ht="39.950000000000003" customHeight="1">
      <c r="A61" s="9">
        <v>1254</v>
      </c>
      <c r="B61" s="10" t="s">
        <v>83</v>
      </c>
      <c r="C61" s="9"/>
      <c r="D61" s="11">
        <f>SUM(D62:D63)</f>
        <v>12551900</v>
      </c>
      <c r="E61" s="11">
        <f>SUM(E62:E63)</f>
        <v>12551900</v>
      </c>
      <c r="F61" s="11" t="s">
        <v>23</v>
      </c>
      <c r="G61" s="11">
        <f>SUM(G62:G63)</f>
        <v>12551900</v>
      </c>
      <c r="H61" s="11">
        <f>SUM(H62:H63)</f>
        <v>12551900</v>
      </c>
      <c r="I61" s="11" t="s">
        <v>23</v>
      </c>
      <c r="J61" s="11">
        <f>SUM(J62:J63)</f>
        <v>9413900</v>
      </c>
      <c r="K61" s="11">
        <f>SUM(K62:K63)</f>
        <v>9413900</v>
      </c>
      <c r="L61" s="11" t="s">
        <v>23</v>
      </c>
    </row>
    <row r="62" spans="1:12" ht="39.950000000000003" customHeight="1">
      <c r="A62" s="9">
        <v>1255</v>
      </c>
      <c r="B62" s="10" t="s">
        <v>84</v>
      </c>
      <c r="C62" s="9"/>
      <c r="D62" s="11">
        <f>SUM(E62,F62)</f>
        <v>12551900</v>
      </c>
      <c r="E62" s="11">
        <v>12551900</v>
      </c>
      <c r="F62" s="11" t="s">
        <v>23</v>
      </c>
      <c r="G62" s="11">
        <f>SUM(H62,I62)</f>
        <v>12551900</v>
      </c>
      <c r="H62" s="11">
        <v>12551900</v>
      </c>
      <c r="I62" s="11" t="s">
        <v>23</v>
      </c>
      <c r="J62" s="11">
        <f>SUM(K62,L62)</f>
        <v>9413900</v>
      </c>
      <c r="K62" s="11">
        <v>9413900</v>
      </c>
      <c r="L62" s="11" t="s">
        <v>23</v>
      </c>
    </row>
    <row r="63" spans="1:12" ht="39.950000000000003" customHeight="1">
      <c r="A63" s="9">
        <v>1256</v>
      </c>
      <c r="B63" s="10" t="s">
        <v>85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0</v>
      </c>
      <c r="H63" s="11">
        <v>0</v>
      </c>
      <c r="I63" s="11" t="s">
        <v>23</v>
      </c>
      <c r="J63" s="11">
        <f>SUM(K63,L63)</f>
        <v>0</v>
      </c>
      <c r="K63" s="11">
        <v>0</v>
      </c>
      <c r="L63" s="11" t="s">
        <v>23</v>
      </c>
    </row>
    <row r="64" spans="1:12" ht="39.950000000000003" customHeight="1">
      <c r="A64" s="9">
        <v>1257</v>
      </c>
      <c r="B64" s="10" t="s">
        <v>86</v>
      </c>
      <c r="C64" s="9"/>
      <c r="D64" s="11">
        <f>SUM(E64,F64)</f>
        <v>7701300</v>
      </c>
      <c r="E64" s="11">
        <v>7701300</v>
      </c>
      <c r="F64" s="11" t="s">
        <v>23</v>
      </c>
      <c r="G64" s="11">
        <f>SUM(H64,I64)</f>
        <v>9201300</v>
      </c>
      <c r="H64" s="11">
        <v>9201300</v>
      </c>
      <c r="I64" s="11" t="s">
        <v>23</v>
      </c>
      <c r="J64" s="11">
        <f>SUM(K64,L64)</f>
        <v>6636800</v>
      </c>
      <c r="K64" s="11">
        <v>6636800</v>
      </c>
      <c r="L64" s="11" t="s">
        <v>23</v>
      </c>
    </row>
    <row r="65" spans="1:12" ht="39.950000000000003" customHeight="1">
      <c r="A65" s="9">
        <v>1258</v>
      </c>
      <c r="B65" s="10" t="s">
        <v>87</v>
      </c>
      <c r="C65" s="9"/>
      <c r="D65" s="11">
        <f>SUM(E65,F65)</f>
        <v>0</v>
      </c>
      <c r="E65" s="11">
        <v>0</v>
      </c>
      <c r="F65" s="11" t="s">
        <v>23</v>
      </c>
      <c r="G65" s="11">
        <f>SUM(H65,I65)</f>
        <v>0</v>
      </c>
      <c r="H65" s="11">
        <v>0</v>
      </c>
      <c r="I65" s="11" t="s">
        <v>23</v>
      </c>
      <c r="J65" s="11">
        <f>SUM(K65,L65)</f>
        <v>0</v>
      </c>
      <c r="K65" s="11">
        <v>0</v>
      </c>
      <c r="L65" s="11" t="s">
        <v>23</v>
      </c>
    </row>
    <row r="66" spans="1:12" ht="39.950000000000003" customHeight="1">
      <c r="A66" s="9">
        <v>1260</v>
      </c>
      <c r="B66" s="10" t="s">
        <v>88</v>
      </c>
      <c r="C66" s="9" t="s">
        <v>89</v>
      </c>
      <c r="D66" s="11">
        <f>SUM(D67,D68)</f>
        <v>0</v>
      </c>
      <c r="E66" s="11" t="s">
        <v>23</v>
      </c>
      <c r="F66" s="11">
        <f>SUM(F67,F68)</f>
        <v>0</v>
      </c>
      <c r="G66" s="11">
        <f>SUM(G67,G68)</f>
        <v>26981042</v>
      </c>
      <c r="H66" s="11" t="s">
        <v>23</v>
      </c>
      <c r="I66" s="11">
        <f>SUM(I67,I68)</f>
        <v>26981042</v>
      </c>
      <c r="J66" s="11">
        <f>SUM(J67,J68)</f>
        <v>0</v>
      </c>
      <c r="K66" s="11" t="s">
        <v>23</v>
      </c>
      <c r="L66" s="11">
        <f>SUM(L67,L68)</f>
        <v>0</v>
      </c>
    </row>
    <row r="67" spans="1:12" ht="39.950000000000003" customHeight="1">
      <c r="A67" s="9">
        <v>1261</v>
      </c>
      <c r="B67" s="10" t="s">
        <v>90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26981042</v>
      </c>
      <c r="H67" s="11" t="s">
        <v>23</v>
      </c>
      <c r="I67" s="11">
        <v>26981042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>
      <c r="A68" s="9">
        <v>1262</v>
      </c>
      <c r="B68" s="10" t="s">
        <v>91</v>
      </c>
      <c r="C68" s="9"/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>SUM(K68,L68)</f>
        <v>0</v>
      </c>
      <c r="K68" s="11" t="s">
        <v>23</v>
      </c>
      <c r="L68" s="11">
        <v>0</v>
      </c>
    </row>
    <row r="69" spans="1:12" ht="39.950000000000003" customHeight="1">
      <c r="A69" s="9">
        <v>1300</v>
      </c>
      <c r="B69" s="10" t="s">
        <v>92</v>
      </c>
      <c r="C69" s="9" t="s">
        <v>93</v>
      </c>
      <c r="D69" s="11">
        <f t="shared" ref="D69:L69" si="5">SUM(D70,D72,D74,D79,D83,D86,D90,D93,D96)</f>
        <v>53893000</v>
      </c>
      <c r="E69" s="11">
        <f t="shared" si="5"/>
        <v>53893000</v>
      </c>
      <c r="F69" s="11">
        <f t="shared" si="5"/>
        <v>0</v>
      </c>
      <c r="G69" s="11">
        <f t="shared" si="5"/>
        <v>55373050</v>
      </c>
      <c r="H69" s="11">
        <f t="shared" si="5"/>
        <v>55373050</v>
      </c>
      <c r="I69" s="11">
        <f t="shared" si="5"/>
        <v>0</v>
      </c>
      <c r="J69" s="11">
        <f t="shared" si="5"/>
        <v>36613943.5</v>
      </c>
      <c r="K69" s="11">
        <f t="shared" si="5"/>
        <v>36613943.5</v>
      </c>
      <c r="L69" s="11">
        <f t="shared" si="5"/>
        <v>0</v>
      </c>
    </row>
    <row r="70" spans="1:12" ht="39.950000000000003" customHeight="1">
      <c r="A70" s="9">
        <v>1310</v>
      </c>
      <c r="B70" s="10" t="s">
        <v>94</v>
      </c>
      <c r="C70" s="9" t="s">
        <v>95</v>
      </c>
      <c r="D70" s="11">
        <f>SUM(D71)</f>
        <v>0</v>
      </c>
      <c r="E70" s="11" t="s">
        <v>23</v>
      </c>
      <c r="F70" s="11">
        <f>SUM(F71)</f>
        <v>0</v>
      </c>
      <c r="G70" s="11">
        <f>SUM(G71)</f>
        <v>0</v>
      </c>
      <c r="H70" s="11" t="s">
        <v>23</v>
      </c>
      <c r="I70" s="11">
        <f>SUM(I71)</f>
        <v>0</v>
      </c>
      <c r="J70" s="11">
        <f>SUM(J71)</f>
        <v>0</v>
      </c>
      <c r="K70" s="11" t="s">
        <v>23</v>
      </c>
      <c r="L70" s="11">
        <f>SUM(L71)</f>
        <v>0</v>
      </c>
    </row>
    <row r="71" spans="1:12" ht="39.950000000000003" customHeight="1">
      <c r="A71" s="9">
        <v>1311</v>
      </c>
      <c r="B71" s="10" t="s">
        <v>96</v>
      </c>
      <c r="C71" s="9"/>
      <c r="D71" s="11">
        <f>SUM(E71,F71)</f>
        <v>0</v>
      </c>
      <c r="E71" s="11" t="s">
        <v>23</v>
      </c>
      <c r="F71" s="11">
        <v>0</v>
      </c>
      <c r="G71" s="11">
        <f>SUM(H71,I71)</f>
        <v>0</v>
      </c>
      <c r="H71" s="11" t="s">
        <v>23</v>
      </c>
      <c r="I71" s="11">
        <v>0</v>
      </c>
      <c r="J71" s="11">
        <f>SUM(K71,L71)</f>
        <v>0</v>
      </c>
      <c r="K71" s="11" t="s">
        <v>23</v>
      </c>
      <c r="L71" s="11">
        <v>0</v>
      </c>
    </row>
    <row r="72" spans="1:12" ht="39.950000000000003" customHeight="1">
      <c r="A72" s="9">
        <v>1320</v>
      </c>
      <c r="B72" s="10" t="s">
        <v>97</v>
      </c>
      <c r="C72" s="9" t="s">
        <v>98</v>
      </c>
      <c r="D72" s="11">
        <f>SUM(D73)</f>
        <v>0</v>
      </c>
      <c r="E72" s="11">
        <f>SUM(E73)</f>
        <v>0</v>
      </c>
      <c r="F72" s="11" t="s">
        <v>23</v>
      </c>
      <c r="G72" s="11">
        <f>SUM(G73)</f>
        <v>0</v>
      </c>
      <c r="H72" s="11">
        <f>SUM(H73)</f>
        <v>0</v>
      </c>
      <c r="I72" s="11" t="s">
        <v>23</v>
      </c>
      <c r="J72" s="11">
        <f>SUM(J73)</f>
        <v>0</v>
      </c>
      <c r="K72" s="11">
        <f>SUM(K73)</f>
        <v>0</v>
      </c>
      <c r="L72" s="11" t="s">
        <v>23</v>
      </c>
    </row>
    <row r="73" spans="1:12" ht="39.950000000000003" customHeight="1">
      <c r="A73" s="9">
        <v>1321</v>
      </c>
      <c r="B73" s="10" t="s">
        <v>99</v>
      </c>
      <c r="C73" s="9"/>
      <c r="D73" s="11">
        <f>SUM(E73,F73)</f>
        <v>0</v>
      </c>
      <c r="E73" s="11">
        <v>0</v>
      </c>
      <c r="F73" s="11" t="s">
        <v>23</v>
      </c>
      <c r="G73" s="11">
        <f>SUM(H73,I73)</f>
        <v>0</v>
      </c>
      <c r="H73" s="11">
        <v>0</v>
      </c>
      <c r="I73" s="11" t="s">
        <v>23</v>
      </c>
      <c r="J73" s="11">
        <f>SUM(K73,L73)</f>
        <v>0</v>
      </c>
      <c r="K73" s="11">
        <v>0</v>
      </c>
      <c r="L73" s="11" t="s">
        <v>23</v>
      </c>
    </row>
    <row r="74" spans="1:12" ht="39.950000000000003" customHeight="1">
      <c r="A74" s="9">
        <v>1330</v>
      </c>
      <c r="B74" s="10" t="s">
        <v>100</v>
      </c>
      <c r="C74" s="9" t="s">
        <v>101</v>
      </c>
      <c r="D74" s="11">
        <f>SUM(D75:D78)</f>
        <v>12800000</v>
      </c>
      <c r="E74" s="11">
        <f>SUM(E75:E78)</f>
        <v>12800000</v>
      </c>
      <c r="F74" s="11" t="s">
        <v>23</v>
      </c>
      <c r="G74" s="11">
        <f>SUM(G75:G78)</f>
        <v>12800000</v>
      </c>
      <c r="H74" s="11">
        <f>SUM(H75:H78)</f>
        <v>12800000</v>
      </c>
      <c r="I74" s="11" t="s">
        <v>23</v>
      </c>
      <c r="J74" s="11">
        <f>SUM(J75:J78)</f>
        <v>8145275</v>
      </c>
      <c r="K74" s="11">
        <f>SUM(K75:K78)</f>
        <v>8145275</v>
      </c>
      <c r="L74" s="11" t="s">
        <v>23</v>
      </c>
    </row>
    <row r="75" spans="1:12" ht="39.950000000000003" customHeight="1">
      <c r="A75" s="9">
        <v>1331</v>
      </c>
      <c r="B75" s="10" t="s">
        <v>102</v>
      </c>
      <c r="C75" s="9"/>
      <c r="D75" s="11">
        <f>SUM(E75,F75)</f>
        <v>2800000</v>
      </c>
      <c r="E75" s="11">
        <v>2800000</v>
      </c>
      <c r="F75" s="11" t="s">
        <v>23</v>
      </c>
      <c r="G75" s="11">
        <f>SUM(H75,I75)</f>
        <v>2800000</v>
      </c>
      <c r="H75" s="11">
        <v>2800000</v>
      </c>
      <c r="I75" s="11" t="s">
        <v>23</v>
      </c>
      <c r="J75" s="11">
        <f>SUM(K75,L75)</f>
        <v>1764685.9</v>
      </c>
      <c r="K75" s="11">
        <v>1764685.9</v>
      </c>
      <c r="L75" s="11" t="s">
        <v>23</v>
      </c>
    </row>
    <row r="76" spans="1:12" ht="39.950000000000003" customHeight="1">
      <c r="A76" s="9">
        <v>1332</v>
      </c>
      <c r="B76" s="10" t="s">
        <v>103</v>
      </c>
      <c r="C76" s="9"/>
      <c r="D76" s="11">
        <f>SUM(E76,F76)</f>
        <v>6500000</v>
      </c>
      <c r="E76" s="11">
        <v>6500000</v>
      </c>
      <c r="F76" s="11" t="s">
        <v>23</v>
      </c>
      <c r="G76" s="11">
        <f>SUM(H76,I76)</f>
        <v>6500000</v>
      </c>
      <c r="H76" s="11">
        <v>6500000</v>
      </c>
      <c r="I76" s="11" t="s">
        <v>23</v>
      </c>
      <c r="J76" s="11">
        <f>SUM(K76,L76)</f>
        <v>3070473</v>
      </c>
      <c r="K76" s="11">
        <v>3070473</v>
      </c>
      <c r="L76" s="11" t="s">
        <v>23</v>
      </c>
    </row>
    <row r="77" spans="1:12" ht="39.950000000000003" customHeight="1">
      <c r="A77" s="9">
        <v>1333</v>
      </c>
      <c r="B77" s="10" t="s">
        <v>104</v>
      </c>
      <c r="C77" s="9"/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1334</v>
      </c>
      <c r="B78" s="10" t="s">
        <v>105</v>
      </c>
      <c r="C78" s="9"/>
      <c r="D78" s="11">
        <f>SUM(E78,F78)</f>
        <v>3500000</v>
      </c>
      <c r="E78" s="11">
        <v>3500000</v>
      </c>
      <c r="F78" s="11" t="s">
        <v>23</v>
      </c>
      <c r="G78" s="11">
        <f>SUM(H78,I78)</f>
        <v>3500000</v>
      </c>
      <c r="H78" s="11">
        <v>3500000</v>
      </c>
      <c r="I78" s="11" t="s">
        <v>23</v>
      </c>
      <c r="J78" s="11">
        <f>SUM(K78,L78)</f>
        <v>3310116.1</v>
      </c>
      <c r="K78" s="11">
        <v>3310116.1</v>
      </c>
      <c r="L78" s="11" t="s">
        <v>23</v>
      </c>
    </row>
    <row r="79" spans="1:12" ht="39.950000000000003" customHeight="1">
      <c r="A79" s="9">
        <v>1340</v>
      </c>
      <c r="B79" s="10" t="s">
        <v>106</v>
      </c>
      <c r="C79" s="9" t="s">
        <v>107</v>
      </c>
      <c r="D79" s="11">
        <f>SUM(D80,D81,D82)</f>
        <v>14358000</v>
      </c>
      <c r="E79" s="11">
        <f>SUM(E80,E81,E82)</f>
        <v>14358000</v>
      </c>
      <c r="F79" s="11" t="s">
        <v>23</v>
      </c>
      <c r="G79" s="11">
        <f>SUM(G80,G81,G82)</f>
        <v>14396750</v>
      </c>
      <c r="H79" s="11">
        <f>SUM(H80,H81,H82)</f>
        <v>14396750</v>
      </c>
      <c r="I79" s="11" t="s">
        <v>23</v>
      </c>
      <c r="J79" s="11">
        <f>SUM(J80,J81,J82)</f>
        <v>7249135.4000000004</v>
      </c>
      <c r="K79" s="11">
        <f>SUM(K80,K81,K82)</f>
        <v>7249135.4000000004</v>
      </c>
      <c r="L79" s="11" t="s">
        <v>23</v>
      </c>
    </row>
    <row r="80" spans="1:12" ht="39.950000000000003" customHeight="1">
      <c r="A80" s="9">
        <v>1341</v>
      </c>
      <c r="B80" s="10" t="s">
        <v>108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1342</v>
      </c>
      <c r="B81" s="10" t="s">
        <v>109</v>
      </c>
      <c r="C81" s="9"/>
      <c r="D81" s="11">
        <f>SUM(E81,F81)</f>
        <v>5358000</v>
      </c>
      <c r="E81" s="11">
        <v>5358000</v>
      </c>
      <c r="F81" s="11" t="s">
        <v>23</v>
      </c>
      <c r="G81" s="11">
        <f>SUM(H81,I81)</f>
        <v>5396750</v>
      </c>
      <c r="H81" s="11">
        <v>5396750</v>
      </c>
      <c r="I81" s="11" t="s">
        <v>23</v>
      </c>
      <c r="J81" s="11">
        <f>SUM(K81,L81)</f>
        <v>3777710</v>
      </c>
      <c r="K81" s="11">
        <v>3777710</v>
      </c>
      <c r="L81" s="11" t="s">
        <v>23</v>
      </c>
    </row>
    <row r="82" spans="1:12" ht="39.950000000000003" customHeight="1">
      <c r="A82" s="9">
        <v>1343</v>
      </c>
      <c r="B82" s="10" t="s">
        <v>110</v>
      </c>
      <c r="C82" s="9"/>
      <c r="D82" s="11">
        <f>SUM(E82,F82)</f>
        <v>9000000</v>
      </c>
      <c r="E82" s="11">
        <v>9000000</v>
      </c>
      <c r="F82" s="11" t="s">
        <v>23</v>
      </c>
      <c r="G82" s="11">
        <f>SUM(H82,I82)</f>
        <v>9000000</v>
      </c>
      <c r="H82" s="11">
        <v>9000000</v>
      </c>
      <c r="I82" s="11" t="s">
        <v>23</v>
      </c>
      <c r="J82" s="11">
        <f>SUM(K82,L82)</f>
        <v>3471425.4</v>
      </c>
      <c r="K82" s="11">
        <v>3471425.4</v>
      </c>
      <c r="L82" s="11" t="s">
        <v>23</v>
      </c>
    </row>
    <row r="83" spans="1:12" ht="39.950000000000003" customHeight="1">
      <c r="A83" s="9">
        <v>1350</v>
      </c>
      <c r="B83" s="10" t="s">
        <v>111</v>
      </c>
      <c r="C83" s="9" t="s">
        <v>112</v>
      </c>
      <c r="D83" s="11">
        <f>SUM(D84:D85)</f>
        <v>24235000</v>
      </c>
      <c r="E83" s="11">
        <f>SUM(E84:E85)</f>
        <v>24235000</v>
      </c>
      <c r="F83" s="11" t="s">
        <v>23</v>
      </c>
      <c r="G83" s="11">
        <f>SUM(G84:G85)</f>
        <v>24749500</v>
      </c>
      <c r="H83" s="11">
        <f>SUM(H84:H85)</f>
        <v>24749500</v>
      </c>
      <c r="I83" s="11" t="s">
        <v>23</v>
      </c>
      <c r="J83" s="11">
        <f>SUM(J84:J85)</f>
        <v>19478983.100000001</v>
      </c>
      <c r="K83" s="11">
        <f>SUM(K84:K85)</f>
        <v>19478983.100000001</v>
      </c>
      <c r="L83" s="11" t="s">
        <v>23</v>
      </c>
    </row>
    <row r="84" spans="1:12" ht="39.950000000000003" customHeight="1">
      <c r="A84" s="9">
        <v>1351</v>
      </c>
      <c r="B84" s="10" t="s">
        <v>113</v>
      </c>
      <c r="C84" s="9"/>
      <c r="D84" s="11">
        <f>SUM(E84,F84)</f>
        <v>24185000</v>
      </c>
      <c r="E84" s="11">
        <v>24185000</v>
      </c>
      <c r="F84" s="11" t="s">
        <v>23</v>
      </c>
      <c r="G84" s="11">
        <f>SUM(H84,I84)</f>
        <v>24699500</v>
      </c>
      <c r="H84" s="11">
        <v>24699500</v>
      </c>
      <c r="I84" s="11" t="s">
        <v>23</v>
      </c>
      <c r="J84" s="11">
        <f>SUM(K84,L84)</f>
        <v>17804943.100000001</v>
      </c>
      <c r="K84" s="11">
        <v>17804943.100000001</v>
      </c>
      <c r="L84" s="11" t="s">
        <v>23</v>
      </c>
    </row>
    <row r="85" spans="1:12" ht="39.950000000000003" customHeight="1">
      <c r="A85" s="9">
        <v>1352</v>
      </c>
      <c r="B85" s="10" t="s">
        <v>114</v>
      </c>
      <c r="C85" s="9"/>
      <c r="D85" s="11">
        <f>SUM(E85,F85)</f>
        <v>50000</v>
      </c>
      <c r="E85" s="11">
        <v>50000</v>
      </c>
      <c r="F85" s="11" t="s">
        <v>23</v>
      </c>
      <c r="G85" s="11">
        <f>SUM(H85,I85)</f>
        <v>50000</v>
      </c>
      <c r="H85" s="11">
        <v>50000</v>
      </c>
      <c r="I85" s="11" t="s">
        <v>23</v>
      </c>
      <c r="J85" s="11">
        <f>SUM(K85,L85)</f>
        <v>1674040</v>
      </c>
      <c r="K85" s="11">
        <v>1674040</v>
      </c>
      <c r="L85" s="11" t="s">
        <v>23</v>
      </c>
    </row>
    <row r="86" spans="1:12" ht="39.950000000000003" customHeight="1">
      <c r="A86" s="9">
        <v>1360</v>
      </c>
      <c r="B86" s="10" t="s">
        <v>115</v>
      </c>
      <c r="C86" s="9" t="s">
        <v>116</v>
      </c>
      <c r="D86" s="11">
        <f>SUM(D87,D88,D89)</f>
        <v>0</v>
      </c>
      <c r="E86" s="11">
        <f>SUM(E87,E88,E89)</f>
        <v>0</v>
      </c>
      <c r="F86" s="11" t="s">
        <v>23</v>
      </c>
      <c r="G86" s="11">
        <f>SUM(G87,G88,G89)</f>
        <v>0</v>
      </c>
      <c r="H86" s="11">
        <f>SUM(H87,H88,XFD9)</f>
        <v>0</v>
      </c>
      <c r="I86" s="11" t="s">
        <v>23</v>
      </c>
      <c r="J86" s="11">
        <f>SUM(J87,J88,J89)</f>
        <v>0</v>
      </c>
      <c r="K86" s="11">
        <f>SUM(K87,K88,XFD9)</f>
        <v>0</v>
      </c>
      <c r="L86" s="11" t="s">
        <v>23</v>
      </c>
    </row>
    <row r="87" spans="1:12" ht="39.950000000000003" customHeight="1">
      <c r="A87" s="9">
        <v>1361</v>
      </c>
      <c r="B87" s="10" t="s">
        <v>117</v>
      </c>
      <c r="C87" s="9"/>
      <c r="D87" s="11">
        <f>SUM(E87,F87)</f>
        <v>0</v>
      </c>
      <c r="E87" s="11">
        <v>0</v>
      </c>
      <c r="F87" s="11" t="s">
        <v>23</v>
      </c>
      <c r="G87" s="11">
        <f>SUM(H87,I87)</f>
        <v>0</v>
      </c>
      <c r="H87" s="11">
        <v>0</v>
      </c>
      <c r="I87" s="11" t="s">
        <v>23</v>
      </c>
      <c r="J87" s="11">
        <f>SUM(K87,L87)</f>
        <v>0</v>
      </c>
      <c r="K87" s="11">
        <v>0</v>
      </c>
      <c r="L87" s="11" t="s">
        <v>23</v>
      </c>
    </row>
    <row r="88" spans="1:12" ht="39.950000000000003" customHeight="1">
      <c r="A88" s="9">
        <v>1362</v>
      </c>
      <c r="B88" s="10" t="s">
        <v>118</v>
      </c>
      <c r="C88" s="9"/>
      <c r="D88" s="11">
        <f>SUM(E88,F88)</f>
        <v>0</v>
      </c>
      <c r="E88" s="11">
        <v>0</v>
      </c>
      <c r="F88" s="11" t="s">
        <v>23</v>
      </c>
      <c r="G88" s="11">
        <f>SUM(H88,I88)</f>
        <v>0</v>
      </c>
      <c r="H88" s="11">
        <v>0</v>
      </c>
      <c r="I88" s="11" t="s">
        <v>23</v>
      </c>
      <c r="J88" s="11">
        <f>SUM(K88,L88)</f>
        <v>0</v>
      </c>
      <c r="K88" s="11">
        <v>0</v>
      </c>
      <c r="L88" s="11" t="s">
        <v>23</v>
      </c>
    </row>
    <row r="89" spans="1:12" ht="39.950000000000003" customHeight="1">
      <c r="A89" s="9">
        <v>1363</v>
      </c>
      <c r="B89" s="10" t="s">
        <v>119</v>
      </c>
      <c r="C89" s="9"/>
      <c r="D89" s="11">
        <f>SUM(E89,F89)</f>
        <v>0</v>
      </c>
      <c r="E89" s="11">
        <v>0</v>
      </c>
      <c r="F89" s="11" t="s">
        <v>23</v>
      </c>
      <c r="G89" s="11">
        <f>SUM(H89,I89)</f>
        <v>0</v>
      </c>
      <c r="H89" s="11">
        <v>0</v>
      </c>
      <c r="I89" s="11" t="s">
        <v>23</v>
      </c>
      <c r="J89" s="11">
        <f>SUM(K89,L89)</f>
        <v>0</v>
      </c>
      <c r="K89" s="11">
        <v>0</v>
      </c>
      <c r="L89" s="11" t="s">
        <v>23</v>
      </c>
    </row>
    <row r="90" spans="1:12" ht="39.950000000000003" customHeight="1">
      <c r="A90" s="9">
        <v>1370</v>
      </c>
      <c r="B90" s="10" t="s">
        <v>120</v>
      </c>
      <c r="C90" s="9" t="s">
        <v>121</v>
      </c>
      <c r="D90" s="11">
        <f>SUM(D91,D92)</f>
        <v>2500000</v>
      </c>
      <c r="E90" s="11">
        <f>SUM(E91,E92)</f>
        <v>2500000</v>
      </c>
      <c r="F90" s="11" t="s">
        <v>23</v>
      </c>
      <c r="G90" s="11">
        <f>SUM(G91,G92)</f>
        <v>0</v>
      </c>
      <c r="H90" s="11">
        <f>SUM(H91,H92)</f>
        <v>0</v>
      </c>
      <c r="I90" s="11" t="s">
        <v>23</v>
      </c>
      <c r="J90" s="11">
        <f>SUM(J91,J92)</f>
        <v>1440</v>
      </c>
      <c r="K90" s="11">
        <f>SUM(K91,K92)</f>
        <v>1440</v>
      </c>
      <c r="L90" s="11" t="s">
        <v>23</v>
      </c>
    </row>
    <row r="91" spans="1:12" ht="39.950000000000003" customHeight="1">
      <c r="A91" s="9">
        <v>1371</v>
      </c>
      <c r="B91" s="10" t="s">
        <v>122</v>
      </c>
      <c r="C91" s="9"/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  <row r="92" spans="1:12" ht="39.950000000000003" customHeight="1">
      <c r="A92" s="9">
        <v>1372</v>
      </c>
      <c r="B92" s="10" t="s">
        <v>123</v>
      </c>
      <c r="C92" s="9"/>
      <c r="D92" s="11">
        <f>SUM(E92,F92)</f>
        <v>2500000</v>
      </c>
      <c r="E92" s="11">
        <v>2500000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1440</v>
      </c>
      <c r="K92" s="11">
        <v>1440</v>
      </c>
      <c r="L92" s="11" t="s">
        <v>23</v>
      </c>
    </row>
    <row r="93" spans="1:12" ht="39.950000000000003" customHeight="1">
      <c r="A93" s="9">
        <v>1380</v>
      </c>
      <c r="B93" s="10" t="s">
        <v>124</v>
      </c>
      <c r="C93" s="9" t="s">
        <v>125</v>
      </c>
      <c r="D93" s="11">
        <f>SUM(D94,D95)</f>
        <v>0</v>
      </c>
      <c r="E93" s="11" t="s">
        <v>23</v>
      </c>
      <c r="F93" s="11">
        <f>SUM(F94,F95)</f>
        <v>0</v>
      </c>
      <c r="G93" s="11">
        <f>SUM(G94,G95)</f>
        <v>0</v>
      </c>
      <c r="H93" s="11" t="s">
        <v>23</v>
      </c>
      <c r="I93" s="11">
        <f>SUM(I94,I95)</f>
        <v>0</v>
      </c>
      <c r="J93" s="11">
        <f>SUM(J94,J95)</f>
        <v>0</v>
      </c>
      <c r="K93" s="11" t="s">
        <v>23</v>
      </c>
      <c r="L93" s="11">
        <f>SUM(L94,L95)</f>
        <v>0</v>
      </c>
    </row>
    <row r="94" spans="1:12" ht="39.950000000000003" customHeight="1">
      <c r="A94" s="9">
        <v>1381</v>
      </c>
      <c r="B94" s="10" t="s">
        <v>126</v>
      </c>
      <c r="C94" s="9"/>
      <c r="D94" s="11">
        <f>SUM(E94,F94)</f>
        <v>0</v>
      </c>
      <c r="E94" s="11" t="s">
        <v>23</v>
      </c>
      <c r="F94" s="11">
        <v>0</v>
      </c>
      <c r="G94" s="11">
        <f>SUM(H94,I94)</f>
        <v>0</v>
      </c>
      <c r="H94" s="11" t="s">
        <v>23</v>
      </c>
      <c r="I94" s="11">
        <v>0</v>
      </c>
      <c r="J94" s="11">
        <f>SUM(K94,L94)</f>
        <v>0</v>
      </c>
      <c r="K94" s="11" t="s">
        <v>23</v>
      </c>
      <c r="L94" s="11">
        <v>0</v>
      </c>
    </row>
    <row r="95" spans="1:12" ht="39.950000000000003" customHeight="1">
      <c r="A95" s="9">
        <v>1382</v>
      </c>
      <c r="B95" s="10" t="s">
        <v>127</v>
      </c>
      <c r="C95" s="9"/>
      <c r="D95" s="11">
        <f>SUM(E95,F95)</f>
        <v>0</v>
      </c>
      <c r="E95" s="11" t="s">
        <v>23</v>
      </c>
      <c r="F95" s="11">
        <v>0</v>
      </c>
      <c r="G95" s="11">
        <f>SUM(H95,I95)</f>
        <v>0</v>
      </c>
      <c r="H95" s="11" t="s">
        <v>23</v>
      </c>
      <c r="I95" s="11">
        <v>0</v>
      </c>
      <c r="J95" s="11">
        <f>SUM(K95,L95)</f>
        <v>0</v>
      </c>
      <c r="K95" s="11" t="s">
        <v>23</v>
      </c>
      <c r="L95" s="11">
        <v>0</v>
      </c>
    </row>
    <row r="96" spans="1:12" ht="39.950000000000003" customHeight="1">
      <c r="A96" s="9">
        <v>1390</v>
      </c>
      <c r="B96" s="10" t="s">
        <v>128</v>
      </c>
      <c r="C96" s="9" t="s">
        <v>129</v>
      </c>
      <c r="D96" s="11">
        <f>SUM(D97,D99)</f>
        <v>0</v>
      </c>
      <c r="E96" s="11">
        <f>SUM(E97:E99)</f>
        <v>0</v>
      </c>
      <c r="F96" s="11">
        <f>SUM(F97:F99)</f>
        <v>0</v>
      </c>
      <c r="G96" s="11">
        <f>SUM(G97,G99)</f>
        <v>3426800</v>
      </c>
      <c r="H96" s="11">
        <f>SUM(H97:H99)</f>
        <v>3426800</v>
      </c>
      <c r="I96" s="11">
        <f>SUM(I97:I99)</f>
        <v>0</v>
      </c>
      <c r="J96" s="11">
        <f>SUM(J97,J99)</f>
        <v>1739110</v>
      </c>
      <c r="K96" s="11">
        <f>SUM(K97:K99)</f>
        <v>1739110</v>
      </c>
      <c r="L96" s="11">
        <f>SUM(L97:L99)</f>
        <v>0</v>
      </c>
    </row>
    <row r="97" spans="1:12" ht="39.950000000000003" customHeight="1">
      <c r="A97" s="9">
        <v>1391</v>
      </c>
      <c r="B97" s="10" t="s">
        <v>130</v>
      </c>
      <c r="C97" s="9"/>
      <c r="D97" s="11">
        <f>SUM(E97,F97)</f>
        <v>0</v>
      </c>
      <c r="E97" s="11" t="s">
        <v>23</v>
      </c>
      <c r="F97" s="11">
        <v>0</v>
      </c>
      <c r="G97" s="11">
        <f>SUM(H97,I97)</f>
        <v>0</v>
      </c>
      <c r="H97" s="11" t="s">
        <v>23</v>
      </c>
      <c r="I97" s="11">
        <v>0</v>
      </c>
      <c r="J97" s="11">
        <f>SUM(K97,L97)</f>
        <v>0</v>
      </c>
      <c r="K97" s="11" t="s">
        <v>23</v>
      </c>
      <c r="L97" s="11">
        <v>0</v>
      </c>
    </row>
    <row r="98" spans="1:12" ht="39.950000000000003" customHeight="1">
      <c r="A98" s="9">
        <v>1392</v>
      </c>
      <c r="B98" s="10" t="s">
        <v>131</v>
      </c>
      <c r="C98" s="9"/>
      <c r="D98" s="11">
        <f>SUM(E98,F98)</f>
        <v>0</v>
      </c>
      <c r="E98" s="11" t="s">
        <v>23</v>
      </c>
      <c r="F98" s="11">
        <v>0</v>
      </c>
      <c r="G98" s="11">
        <f>SUM(H98,I98)</f>
        <v>0</v>
      </c>
      <c r="H98" s="11" t="s">
        <v>23</v>
      </c>
      <c r="I98" s="11">
        <v>0</v>
      </c>
      <c r="J98" s="11">
        <f>SUM(K98,L98)</f>
        <v>0</v>
      </c>
      <c r="K98" s="11" t="s">
        <v>23</v>
      </c>
      <c r="L98" s="11">
        <v>0</v>
      </c>
    </row>
    <row r="99" spans="1:12" ht="39.950000000000003" customHeight="1">
      <c r="A99" s="9">
        <v>1393</v>
      </c>
      <c r="B99" s="10" t="s">
        <v>132</v>
      </c>
      <c r="C99" s="9"/>
      <c r="D99" s="11">
        <f>SUM(E99,F99)</f>
        <v>0</v>
      </c>
      <c r="E99" s="11">
        <v>0</v>
      </c>
      <c r="F99" s="11">
        <v>0</v>
      </c>
      <c r="G99" s="11">
        <f>SUM(H99,I99)</f>
        <v>3426800</v>
      </c>
      <c r="H99" s="11">
        <v>3426800</v>
      </c>
      <c r="I99" s="11">
        <v>0</v>
      </c>
      <c r="J99" s="11">
        <f>SUM(K99,L99)</f>
        <v>1739110</v>
      </c>
      <c r="K99" s="11">
        <v>1739110</v>
      </c>
      <c r="L99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>
      <c r="A9" s="6" t="s">
        <v>7</v>
      </c>
      <c r="B9" s="7" t="s">
        <v>134</v>
      </c>
      <c r="C9" s="6" t="s">
        <v>135</v>
      </c>
      <c r="D9" s="6" t="s">
        <v>136</v>
      </c>
      <c r="E9" s="6" t="s">
        <v>137</v>
      </c>
      <c r="F9" s="6" t="s">
        <v>9</v>
      </c>
      <c r="G9" s="6" t="s">
        <v>138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>
      <c r="A10" s="6" t="s">
        <v>11</v>
      </c>
      <c r="B10" s="6"/>
      <c r="C10" s="6"/>
      <c r="D10" s="6"/>
      <c r="E10" s="6"/>
      <c r="F10" s="6" t="s">
        <v>139</v>
      </c>
      <c r="G10" s="6" t="s">
        <v>17</v>
      </c>
      <c r="H10" s="6" t="s">
        <v>140</v>
      </c>
      <c r="I10" s="6" t="s">
        <v>141</v>
      </c>
      <c r="J10" s="6" t="s">
        <v>17</v>
      </c>
      <c r="K10" s="5" t="s">
        <v>140</v>
      </c>
      <c r="L10" s="5" t="s">
        <v>142</v>
      </c>
      <c r="M10" s="5" t="s">
        <v>17</v>
      </c>
      <c r="N10" s="5" t="s">
        <v>140</v>
      </c>
    </row>
    <row r="11" spans="1:14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>
      <c r="A12" s="9">
        <v>2000</v>
      </c>
      <c r="B12" s="10" t="s">
        <v>143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512253607.19999999</v>
      </c>
      <c r="G12" s="11">
        <f t="shared" si="0"/>
        <v>470927100</v>
      </c>
      <c r="H12" s="11">
        <f t="shared" si="0"/>
        <v>41326507.200000003</v>
      </c>
      <c r="I12" s="11">
        <f t="shared" si="0"/>
        <v>544214699.20000005</v>
      </c>
      <c r="J12" s="11">
        <f t="shared" si="0"/>
        <v>475907150</v>
      </c>
      <c r="K12" s="11">
        <f t="shared" si="0"/>
        <v>68307549.200000003</v>
      </c>
      <c r="L12" s="11">
        <f t="shared" si="0"/>
        <v>321529342.19999993</v>
      </c>
      <c r="M12" s="11">
        <f t="shared" si="0"/>
        <v>316845896</v>
      </c>
      <c r="N12" s="11">
        <f t="shared" si="0"/>
        <v>4683446.2</v>
      </c>
    </row>
    <row r="13" spans="1:14" ht="39.950000000000003" customHeight="1">
      <c r="A13" s="9">
        <v>2100</v>
      </c>
      <c r="B13" s="10" t="s">
        <v>144</v>
      </c>
      <c r="C13" s="9" t="s">
        <v>145</v>
      </c>
      <c r="D13" s="9" t="s">
        <v>146</v>
      </c>
      <c r="E13" s="9" t="s">
        <v>146</v>
      </c>
      <c r="F13" s="11">
        <f t="shared" ref="F13:N13" si="1">SUM(F15,F20,F24,F29,F32,F35,F38,F41)</f>
        <v>156890400</v>
      </c>
      <c r="G13" s="11">
        <f t="shared" si="1"/>
        <v>153890400</v>
      </c>
      <c r="H13" s="11">
        <f t="shared" si="1"/>
        <v>3000000</v>
      </c>
      <c r="I13" s="11">
        <f t="shared" si="1"/>
        <v>167708040</v>
      </c>
      <c r="J13" s="11">
        <f t="shared" si="1"/>
        <v>154949150</v>
      </c>
      <c r="K13" s="11">
        <f t="shared" si="1"/>
        <v>12758890</v>
      </c>
      <c r="L13" s="11">
        <f t="shared" si="1"/>
        <v>109458193.59999999</v>
      </c>
      <c r="M13" s="11">
        <f t="shared" si="1"/>
        <v>104925107.59999999</v>
      </c>
      <c r="N13" s="11">
        <f t="shared" si="1"/>
        <v>4533086</v>
      </c>
    </row>
    <row r="14" spans="1:14" ht="39.950000000000003" customHeight="1">
      <c r="A14" s="9"/>
      <c r="B14" s="10" t="s">
        <v>147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>
      <c r="A15" s="9">
        <v>2110</v>
      </c>
      <c r="B15" s="10" t="s">
        <v>148</v>
      </c>
      <c r="C15" s="9" t="s">
        <v>145</v>
      </c>
      <c r="D15" s="9" t="s">
        <v>145</v>
      </c>
      <c r="E15" s="9" t="s">
        <v>146</v>
      </c>
      <c r="F15" s="11">
        <f t="shared" ref="F15:N15" si="2">SUM(F17:F19)</f>
        <v>137950000</v>
      </c>
      <c r="G15" s="11">
        <f t="shared" si="2"/>
        <v>134950000</v>
      </c>
      <c r="H15" s="11">
        <f t="shared" si="2"/>
        <v>3000000</v>
      </c>
      <c r="I15" s="11">
        <f t="shared" si="2"/>
        <v>144568890</v>
      </c>
      <c r="J15" s="11">
        <f t="shared" si="2"/>
        <v>134450000</v>
      </c>
      <c r="K15" s="11">
        <f t="shared" si="2"/>
        <v>10118890</v>
      </c>
      <c r="L15" s="11">
        <f t="shared" si="2"/>
        <v>96078816.099999994</v>
      </c>
      <c r="M15" s="11">
        <f t="shared" si="2"/>
        <v>91873480.099999994</v>
      </c>
      <c r="N15" s="11">
        <f t="shared" si="2"/>
        <v>4205336</v>
      </c>
    </row>
    <row r="16" spans="1:14" ht="39.950000000000003" customHeight="1">
      <c r="A16" s="9"/>
      <c r="B16" s="10" t="s">
        <v>149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>
      <c r="A17" s="9">
        <v>2111</v>
      </c>
      <c r="B17" s="10" t="s">
        <v>150</v>
      </c>
      <c r="C17" s="9" t="s">
        <v>145</v>
      </c>
      <c r="D17" s="9" t="s">
        <v>145</v>
      </c>
      <c r="E17" s="9" t="s">
        <v>145</v>
      </c>
      <c r="F17" s="11">
        <f>SUM(G17,H17)</f>
        <v>137950000</v>
      </c>
      <c r="G17" s="11">
        <v>134950000</v>
      </c>
      <c r="H17" s="11">
        <v>3000000</v>
      </c>
      <c r="I17" s="11">
        <f>SUM(J17,K17)</f>
        <v>144568890</v>
      </c>
      <c r="J17" s="11">
        <v>134450000</v>
      </c>
      <c r="K17" s="11">
        <v>10118890</v>
      </c>
      <c r="L17" s="11">
        <f>SUM(M17,N17)</f>
        <v>96078816.099999994</v>
      </c>
      <c r="M17" s="11">
        <v>91873480.099999994</v>
      </c>
      <c r="N17" s="11">
        <v>4205336</v>
      </c>
    </row>
    <row r="18" spans="1:14" ht="39.950000000000003" customHeight="1">
      <c r="A18" s="9">
        <v>2112</v>
      </c>
      <c r="B18" s="10" t="s">
        <v>151</v>
      </c>
      <c r="C18" s="9" t="s">
        <v>145</v>
      </c>
      <c r="D18" s="9" t="s">
        <v>145</v>
      </c>
      <c r="E18" s="9" t="s">
        <v>152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>
      <c r="A19" s="9">
        <v>2113</v>
      </c>
      <c r="B19" s="10" t="s">
        <v>153</v>
      </c>
      <c r="C19" s="9" t="s">
        <v>145</v>
      </c>
      <c r="D19" s="9" t="s">
        <v>145</v>
      </c>
      <c r="E19" s="9" t="s">
        <v>154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>
      <c r="A20" s="9">
        <v>2120</v>
      </c>
      <c r="B20" s="10" t="s">
        <v>155</v>
      </c>
      <c r="C20" s="9" t="s">
        <v>145</v>
      </c>
      <c r="D20" s="9" t="s">
        <v>152</v>
      </c>
      <c r="E20" s="9" t="s">
        <v>146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>
      <c r="A21" s="9"/>
      <c r="B21" s="10" t="s">
        <v>149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>
      <c r="A22" s="9">
        <v>2121</v>
      </c>
      <c r="B22" s="10" t="s">
        <v>156</v>
      </c>
      <c r="C22" s="9" t="s">
        <v>145</v>
      </c>
      <c r="D22" s="9" t="s">
        <v>152</v>
      </c>
      <c r="E22" s="9" t="s">
        <v>145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>
      <c r="A23" s="9">
        <v>2122</v>
      </c>
      <c r="B23" s="10" t="s">
        <v>157</v>
      </c>
      <c r="C23" s="9" t="s">
        <v>145</v>
      </c>
      <c r="D23" s="9" t="s">
        <v>152</v>
      </c>
      <c r="E23" s="9" t="s">
        <v>152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>
      <c r="A24" s="9">
        <v>2130</v>
      </c>
      <c r="B24" s="10" t="s">
        <v>158</v>
      </c>
      <c r="C24" s="9" t="s">
        <v>145</v>
      </c>
      <c r="D24" s="9" t="s">
        <v>154</v>
      </c>
      <c r="E24" s="9" t="s">
        <v>146</v>
      </c>
      <c r="F24" s="11">
        <f t="shared" ref="F24:N24" si="4">SUM(F26:F28)</f>
        <v>6240400</v>
      </c>
      <c r="G24" s="11">
        <f t="shared" si="4"/>
        <v>6240400</v>
      </c>
      <c r="H24" s="11">
        <f t="shared" si="4"/>
        <v>0</v>
      </c>
      <c r="I24" s="11">
        <f t="shared" si="4"/>
        <v>6599150</v>
      </c>
      <c r="J24" s="11">
        <f t="shared" si="4"/>
        <v>6599150</v>
      </c>
      <c r="K24" s="11">
        <f t="shared" si="4"/>
        <v>0</v>
      </c>
      <c r="L24" s="11">
        <f t="shared" si="4"/>
        <v>4183258.5</v>
      </c>
      <c r="M24" s="11">
        <f t="shared" si="4"/>
        <v>4183258.5</v>
      </c>
      <c r="N24" s="11">
        <f t="shared" si="4"/>
        <v>0</v>
      </c>
    </row>
    <row r="25" spans="1:14" ht="39.950000000000003" customHeight="1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>
      <c r="A26" s="9">
        <v>2131</v>
      </c>
      <c r="B26" s="10" t="s">
        <v>159</v>
      </c>
      <c r="C26" s="9" t="s">
        <v>145</v>
      </c>
      <c r="D26" s="9" t="s">
        <v>154</v>
      </c>
      <c r="E26" s="9" t="s">
        <v>145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>
      <c r="A27" s="9">
        <v>2132</v>
      </c>
      <c r="B27" s="10" t="s">
        <v>160</v>
      </c>
      <c r="C27" s="9" t="s">
        <v>145</v>
      </c>
      <c r="D27" s="9" t="s">
        <v>154</v>
      </c>
      <c r="E27" s="9" t="s">
        <v>152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>
      <c r="A28" s="9">
        <v>2133</v>
      </c>
      <c r="B28" s="10" t="s">
        <v>161</v>
      </c>
      <c r="C28" s="9" t="s">
        <v>145</v>
      </c>
      <c r="D28" s="9" t="s">
        <v>154</v>
      </c>
      <c r="E28" s="9" t="s">
        <v>154</v>
      </c>
      <c r="F28" s="11">
        <f>SUM(G28,H28)</f>
        <v>6240400</v>
      </c>
      <c r="G28" s="11">
        <v>6240400</v>
      </c>
      <c r="H28" s="11">
        <v>0</v>
      </c>
      <c r="I28" s="11">
        <f>SUM(J28,K28)</f>
        <v>6599150</v>
      </c>
      <c r="J28" s="11">
        <v>6599150</v>
      </c>
      <c r="K28" s="11">
        <v>0</v>
      </c>
      <c r="L28" s="11">
        <f>SUM(M28,N28)</f>
        <v>4183258.5</v>
      </c>
      <c r="M28" s="11">
        <v>4183258.5</v>
      </c>
      <c r="N28" s="11">
        <v>0</v>
      </c>
    </row>
    <row r="29" spans="1:14" ht="39.950000000000003" customHeight="1">
      <c r="A29" s="9">
        <v>2140</v>
      </c>
      <c r="B29" s="10" t="s">
        <v>162</v>
      </c>
      <c r="C29" s="9" t="s">
        <v>145</v>
      </c>
      <c r="D29" s="9" t="s">
        <v>163</v>
      </c>
      <c r="E29" s="9" t="s">
        <v>146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>
      <c r="A30" s="9"/>
      <c r="B30" s="10" t="s">
        <v>149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>
      <c r="A31" s="9">
        <v>2141</v>
      </c>
      <c r="B31" s="10" t="s">
        <v>164</v>
      </c>
      <c r="C31" s="9" t="s">
        <v>145</v>
      </c>
      <c r="D31" s="9" t="s">
        <v>163</v>
      </c>
      <c r="E31" s="9" t="s">
        <v>145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>
      <c r="A32" s="9">
        <v>2150</v>
      </c>
      <c r="B32" s="10" t="s">
        <v>165</v>
      </c>
      <c r="C32" s="9" t="s">
        <v>145</v>
      </c>
      <c r="D32" s="9" t="s">
        <v>166</v>
      </c>
      <c r="E32" s="9" t="s">
        <v>146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>
      <c r="A33" s="9"/>
      <c r="B33" s="10" t="s">
        <v>149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>
      <c r="A34" s="9">
        <v>2151</v>
      </c>
      <c r="B34" s="10" t="s">
        <v>167</v>
      </c>
      <c r="C34" s="9" t="s">
        <v>145</v>
      </c>
      <c r="D34" s="9" t="s">
        <v>166</v>
      </c>
      <c r="E34" s="9" t="s">
        <v>145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>
      <c r="A35" s="9">
        <v>2160</v>
      </c>
      <c r="B35" s="10" t="s">
        <v>168</v>
      </c>
      <c r="C35" s="9" t="s">
        <v>145</v>
      </c>
      <c r="D35" s="9" t="s">
        <v>169</v>
      </c>
      <c r="E35" s="9" t="s">
        <v>146</v>
      </c>
      <c r="F35" s="11">
        <f t="shared" ref="F35:N35" si="7">SUM(F37)</f>
        <v>12700000</v>
      </c>
      <c r="G35" s="11">
        <f t="shared" si="7"/>
        <v>12700000</v>
      </c>
      <c r="H35" s="11">
        <f t="shared" si="7"/>
        <v>0</v>
      </c>
      <c r="I35" s="11">
        <f t="shared" si="7"/>
        <v>16540000</v>
      </c>
      <c r="J35" s="11">
        <f t="shared" si="7"/>
        <v>13900000</v>
      </c>
      <c r="K35" s="11">
        <f t="shared" si="7"/>
        <v>2640000</v>
      </c>
      <c r="L35" s="11">
        <f t="shared" si="7"/>
        <v>9196119</v>
      </c>
      <c r="M35" s="11">
        <f t="shared" si="7"/>
        <v>8868369</v>
      </c>
      <c r="N35" s="11">
        <f t="shared" si="7"/>
        <v>327750</v>
      </c>
    </row>
    <row r="36" spans="1:14" ht="39.950000000000003" customHeight="1">
      <c r="A36" s="9"/>
      <c r="B36" s="10" t="s">
        <v>149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>
      <c r="A37" s="9">
        <v>2161</v>
      </c>
      <c r="B37" s="10" t="s">
        <v>170</v>
      </c>
      <c r="C37" s="9" t="s">
        <v>145</v>
      </c>
      <c r="D37" s="9" t="s">
        <v>169</v>
      </c>
      <c r="E37" s="9" t="s">
        <v>145</v>
      </c>
      <c r="F37" s="11">
        <f>SUM(G37,H37)</f>
        <v>12700000</v>
      </c>
      <c r="G37" s="11">
        <v>12700000</v>
      </c>
      <c r="H37" s="11">
        <v>0</v>
      </c>
      <c r="I37" s="11">
        <f>SUM(J37,K37)</f>
        <v>16540000</v>
      </c>
      <c r="J37" s="11">
        <v>13900000</v>
      </c>
      <c r="K37" s="11">
        <v>2640000</v>
      </c>
      <c r="L37" s="11">
        <f>SUM(M37,N37)</f>
        <v>9196119</v>
      </c>
      <c r="M37" s="11">
        <v>8868369</v>
      </c>
      <c r="N37" s="11">
        <v>327750</v>
      </c>
    </row>
    <row r="38" spans="1:14" ht="39.950000000000003" customHeight="1">
      <c r="A38" s="9">
        <v>2170</v>
      </c>
      <c r="B38" s="10" t="s">
        <v>171</v>
      </c>
      <c r="C38" s="9" t="s">
        <v>145</v>
      </c>
      <c r="D38" s="9" t="s">
        <v>172</v>
      </c>
      <c r="E38" s="9" t="s">
        <v>146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>
      <c r="A39" s="9"/>
      <c r="B39" s="10" t="s">
        <v>149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>
      <c r="A40" s="9">
        <v>2171</v>
      </c>
      <c r="B40" s="10" t="s">
        <v>171</v>
      </c>
      <c r="C40" s="9" t="s">
        <v>145</v>
      </c>
      <c r="D40" s="9" t="s">
        <v>172</v>
      </c>
      <c r="E40" s="9" t="s">
        <v>145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>
      <c r="A41" s="9">
        <v>2180</v>
      </c>
      <c r="B41" s="10" t="s">
        <v>173</v>
      </c>
      <c r="C41" s="9" t="s">
        <v>145</v>
      </c>
      <c r="D41" s="9" t="s">
        <v>174</v>
      </c>
      <c r="E41" s="9" t="s">
        <v>146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>
      <c r="A42" s="9"/>
      <c r="B42" s="10" t="s">
        <v>149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>
      <c r="A43" s="9">
        <v>2181</v>
      </c>
      <c r="B43" s="10" t="s">
        <v>173</v>
      </c>
      <c r="C43" s="9" t="s">
        <v>145</v>
      </c>
      <c r="D43" s="9" t="s">
        <v>174</v>
      </c>
      <c r="E43" s="9" t="s">
        <v>145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>
      <c r="A44" s="9"/>
      <c r="B44" s="10" t="s">
        <v>149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>
      <c r="A45" s="9">
        <v>2182</v>
      </c>
      <c r="B45" s="10" t="s">
        <v>175</v>
      </c>
      <c r="C45" s="9" t="s">
        <v>145</v>
      </c>
      <c r="D45" s="9" t="s">
        <v>174</v>
      </c>
      <c r="E45" s="9" t="s">
        <v>145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>
      <c r="A46" s="9">
        <v>2183</v>
      </c>
      <c r="B46" s="10" t="s">
        <v>176</v>
      </c>
      <c r="C46" s="9" t="s">
        <v>145</v>
      </c>
      <c r="D46" s="9" t="s">
        <v>174</v>
      </c>
      <c r="E46" s="9" t="s">
        <v>145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>
      <c r="A47" s="9">
        <v>2200</v>
      </c>
      <c r="B47" s="10" t="s">
        <v>177</v>
      </c>
      <c r="C47" s="9" t="s">
        <v>152</v>
      </c>
      <c r="D47" s="9" t="s">
        <v>146</v>
      </c>
      <c r="E47" s="9" t="s">
        <v>146</v>
      </c>
      <c r="F47" s="11">
        <f t="shared" ref="F47:N47" si="11">SUM(F49,F52,F55,F58,F61)</f>
        <v>1700000</v>
      </c>
      <c r="G47" s="11">
        <f t="shared" si="11"/>
        <v>1700000</v>
      </c>
      <c r="H47" s="11">
        <f t="shared" si="11"/>
        <v>0</v>
      </c>
      <c r="I47" s="11">
        <f t="shared" si="11"/>
        <v>900000</v>
      </c>
      <c r="J47" s="11">
        <f t="shared" si="11"/>
        <v>900000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39.950000000000003" customHeight="1">
      <c r="A48" s="9"/>
      <c r="B48" s="10" t="s">
        <v>147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>
      <c r="A49" s="9">
        <v>2210</v>
      </c>
      <c r="B49" s="10" t="s">
        <v>178</v>
      </c>
      <c r="C49" s="9" t="s">
        <v>152</v>
      </c>
      <c r="D49" s="9" t="s">
        <v>145</v>
      </c>
      <c r="E49" s="9" t="s">
        <v>146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>
      <c r="A50" s="9"/>
      <c r="B50" s="10" t="s">
        <v>149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>
      <c r="A51" s="9">
        <v>2211</v>
      </c>
      <c r="B51" s="10" t="s">
        <v>179</v>
      </c>
      <c r="C51" s="9" t="s">
        <v>152</v>
      </c>
      <c r="D51" s="9" t="s">
        <v>145</v>
      </c>
      <c r="E51" s="9" t="s">
        <v>145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>
      <c r="A52" s="9">
        <v>2220</v>
      </c>
      <c r="B52" s="10" t="s">
        <v>180</v>
      </c>
      <c r="C52" s="9" t="s">
        <v>152</v>
      </c>
      <c r="D52" s="9" t="s">
        <v>152</v>
      </c>
      <c r="E52" s="9" t="s">
        <v>146</v>
      </c>
      <c r="F52" s="11">
        <f t="shared" ref="F52:N52" si="13">SUM(F54)</f>
        <v>1700000</v>
      </c>
      <c r="G52" s="11">
        <f t="shared" si="13"/>
        <v>1700000</v>
      </c>
      <c r="H52" s="11">
        <f t="shared" si="13"/>
        <v>0</v>
      </c>
      <c r="I52" s="11">
        <f t="shared" si="13"/>
        <v>900000</v>
      </c>
      <c r="J52" s="11">
        <f t="shared" si="13"/>
        <v>900000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>
      <c r="A53" s="9"/>
      <c r="B53" s="10" t="s">
        <v>149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>
      <c r="A54" s="9">
        <v>2221</v>
      </c>
      <c r="B54" s="10" t="s">
        <v>181</v>
      </c>
      <c r="C54" s="9" t="s">
        <v>152</v>
      </c>
      <c r="D54" s="9" t="s">
        <v>152</v>
      </c>
      <c r="E54" s="9" t="s">
        <v>145</v>
      </c>
      <c r="F54" s="11">
        <f>SUM(G54,H54)</f>
        <v>1700000</v>
      </c>
      <c r="G54" s="11">
        <v>1700000</v>
      </c>
      <c r="H54" s="11">
        <v>0</v>
      </c>
      <c r="I54" s="11">
        <f>SUM(J54,K54)</f>
        <v>900000</v>
      </c>
      <c r="J54" s="11">
        <v>900000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>
      <c r="A55" s="9">
        <v>2230</v>
      </c>
      <c r="B55" s="10" t="s">
        <v>182</v>
      </c>
      <c r="C55" s="9" t="s">
        <v>152</v>
      </c>
      <c r="D55" s="9" t="s">
        <v>154</v>
      </c>
      <c r="E55" s="9" t="s">
        <v>146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>
      <c r="A57" s="9">
        <v>2231</v>
      </c>
      <c r="B57" s="10" t="s">
        <v>183</v>
      </c>
      <c r="C57" s="9" t="s">
        <v>152</v>
      </c>
      <c r="D57" s="9" t="s">
        <v>154</v>
      </c>
      <c r="E57" s="9" t="s">
        <v>145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>
      <c r="A58" s="9">
        <v>2240</v>
      </c>
      <c r="B58" s="10" t="s">
        <v>184</v>
      </c>
      <c r="C58" s="9" t="s">
        <v>152</v>
      </c>
      <c r="D58" s="9" t="s">
        <v>163</v>
      </c>
      <c r="E58" s="9" t="s">
        <v>146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>
      <c r="A60" s="9">
        <v>2241</v>
      </c>
      <c r="B60" s="10" t="s">
        <v>184</v>
      </c>
      <c r="C60" s="9" t="s">
        <v>152</v>
      </c>
      <c r="D60" s="9" t="s">
        <v>163</v>
      </c>
      <c r="E60" s="9" t="s">
        <v>145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>
      <c r="A61" s="9">
        <v>2250</v>
      </c>
      <c r="B61" s="10" t="s">
        <v>185</v>
      </c>
      <c r="C61" s="9" t="s">
        <v>152</v>
      </c>
      <c r="D61" s="9" t="s">
        <v>166</v>
      </c>
      <c r="E61" s="9" t="s">
        <v>146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>
      <c r="A62" s="9"/>
      <c r="B62" s="10" t="s">
        <v>149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>
      <c r="A63" s="9">
        <v>2251</v>
      </c>
      <c r="B63" s="10" t="s">
        <v>185</v>
      </c>
      <c r="C63" s="9" t="s">
        <v>152</v>
      </c>
      <c r="D63" s="9" t="s">
        <v>166</v>
      </c>
      <c r="E63" s="9" t="s">
        <v>145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>
      <c r="A64" s="9">
        <v>2300</v>
      </c>
      <c r="B64" s="10" t="s">
        <v>186</v>
      </c>
      <c r="C64" s="9" t="s">
        <v>154</v>
      </c>
      <c r="D64" s="9" t="s">
        <v>146</v>
      </c>
      <c r="E64" s="9" t="s">
        <v>146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>
      <c r="A65" s="9"/>
      <c r="B65" s="10" t="s">
        <v>147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>
      <c r="A66" s="9">
        <v>2310</v>
      </c>
      <c r="B66" s="10" t="s">
        <v>187</v>
      </c>
      <c r="C66" s="9" t="s">
        <v>154</v>
      </c>
      <c r="D66" s="9" t="s">
        <v>145</v>
      </c>
      <c r="E66" s="9" t="s">
        <v>146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>
      <c r="A67" s="9"/>
      <c r="B67" s="10" t="s">
        <v>149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>
      <c r="A68" s="9">
        <v>2311</v>
      </c>
      <c r="B68" s="10" t="s">
        <v>188</v>
      </c>
      <c r="C68" s="9" t="s">
        <v>154</v>
      </c>
      <c r="D68" s="9" t="s">
        <v>145</v>
      </c>
      <c r="E68" s="9" t="s">
        <v>145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>
      <c r="A69" s="9">
        <v>2312</v>
      </c>
      <c r="B69" s="10" t="s">
        <v>189</v>
      </c>
      <c r="C69" s="9" t="s">
        <v>154</v>
      </c>
      <c r="D69" s="9" t="s">
        <v>145</v>
      </c>
      <c r="E69" s="9" t="s">
        <v>152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>
      <c r="A70" s="9">
        <v>2313</v>
      </c>
      <c r="B70" s="10" t="s">
        <v>190</v>
      </c>
      <c r="C70" s="9" t="s">
        <v>154</v>
      </c>
      <c r="D70" s="9" t="s">
        <v>145</v>
      </c>
      <c r="E70" s="9" t="s">
        <v>154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>
      <c r="A71" s="9">
        <v>2320</v>
      </c>
      <c r="B71" s="10" t="s">
        <v>191</v>
      </c>
      <c r="C71" s="9" t="s">
        <v>154</v>
      </c>
      <c r="D71" s="9" t="s">
        <v>152</v>
      </c>
      <c r="E71" s="9" t="s">
        <v>146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>
      <c r="A72" s="9"/>
      <c r="B72" s="10" t="s">
        <v>149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>
      <c r="A73" s="9">
        <v>2321</v>
      </c>
      <c r="B73" s="10" t="s">
        <v>192</v>
      </c>
      <c r="C73" s="9" t="s">
        <v>154</v>
      </c>
      <c r="D73" s="9" t="s">
        <v>152</v>
      </c>
      <c r="E73" s="9" t="s">
        <v>145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>
      <c r="A74" s="9">
        <v>2330</v>
      </c>
      <c r="B74" s="10" t="s">
        <v>193</v>
      </c>
      <c r="C74" s="9" t="s">
        <v>154</v>
      </c>
      <c r="D74" s="9" t="s">
        <v>154</v>
      </c>
      <c r="E74" s="9" t="s">
        <v>146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>
      <c r="A76" s="9">
        <v>2331</v>
      </c>
      <c r="B76" s="10" t="s">
        <v>194</v>
      </c>
      <c r="C76" s="9" t="s">
        <v>154</v>
      </c>
      <c r="D76" s="9" t="s">
        <v>154</v>
      </c>
      <c r="E76" s="9" t="s">
        <v>145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>
      <c r="A77" s="9">
        <v>2332</v>
      </c>
      <c r="B77" s="10" t="s">
        <v>195</v>
      </c>
      <c r="C77" s="9" t="s">
        <v>154</v>
      </c>
      <c r="D77" s="9" t="s">
        <v>154</v>
      </c>
      <c r="E77" s="9" t="s">
        <v>152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>
      <c r="A78" s="9">
        <v>2340</v>
      </c>
      <c r="B78" s="10" t="s">
        <v>196</v>
      </c>
      <c r="C78" s="9" t="s">
        <v>154</v>
      </c>
      <c r="D78" s="9" t="s">
        <v>163</v>
      </c>
      <c r="E78" s="9" t="s">
        <v>146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>
      <c r="A80" s="9">
        <v>2341</v>
      </c>
      <c r="B80" s="10" t="s">
        <v>196</v>
      </c>
      <c r="C80" s="9" t="s">
        <v>154</v>
      </c>
      <c r="D80" s="9" t="s">
        <v>163</v>
      </c>
      <c r="E80" s="9" t="s">
        <v>145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>
      <c r="A81" s="9">
        <v>2350</v>
      </c>
      <c r="B81" s="10" t="s">
        <v>197</v>
      </c>
      <c r="C81" s="9" t="s">
        <v>154</v>
      </c>
      <c r="D81" s="9" t="s">
        <v>166</v>
      </c>
      <c r="E81" s="9" t="s">
        <v>146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>
      <c r="A82" s="9"/>
      <c r="B82" s="10" t="s">
        <v>149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>
      <c r="A83" s="9">
        <v>2351</v>
      </c>
      <c r="B83" s="10" t="s">
        <v>198</v>
      </c>
      <c r="C83" s="9" t="s">
        <v>154</v>
      </c>
      <c r="D83" s="9" t="s">
        <v>166</v>
      </c>
      <c r="E83" s="9" t="s">
        <v>145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>
      <c r="A84" s="9">
        <v>2360</v>
      </c>
      <c r="B84" s="10" t="s">
        <v>199</v>
      </c>
      <c r="C84" s="9" t="s">
        <v>154</v>
      </c>
      <c r="D84" s="9" t="s">
        <v>169</v>
      </c>
      <c r="E84" s="9" t="s">
        <v>146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>
      <c r="A86" s="9">
        <v>2361</v>
      </c>
      <c r="B86" s="10" t="s">
        <v>199</v>
      </c>
      <c r="C86" s="9" t="s">
        <v>154</v>
      </c>
      <c r="D86" s="9" t="s">
        <v>169</v>
      </c>
      <c r="E86" s="9" t="s">
        <v>145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>
      <c r="A87" s="9">
        <v>2370</v>
      </c>
      <c r="B87" s="10" t="s">
        <v>200</v>
      </c>
      <c r="C87" s="9" t="s">
        <v>154</v>
      </c>
      <c r="D87" s="9" t="s">
        <v>172</v>
      </c>
      <c r="E87" s="9" t="s">
        <v>146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>
      <c r="A88" s="9"/>
      <c r="B88" s="10" t="s">
        <v>149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>
      <c r="A89" s="9">
        <v>2371</v>
      </c>
      <c r="B89" s="10" t="s">
        <v>200</v>
      </c>
      <c r="C89" s="9" t="s">
        <v>154</v>
      </c>
      <c r="D89" s="9" t="s">
        <v>172</v>
      </c>
      <c r="E89" s="9" t="s">
        <v>145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>
      <c r="A90" s="9">
        <v>2380</v>
      </c>
      <c r="B90" s="10" t="s">
        <v>201</v>
      </c>
      <c r="C90" s="9" t="s">
        <v>154</v>
      </c>
      <c r="D90" s="9" t="s">
        <v>174</v>
      </c>
      <c r="E90" s="9" t="s">
        <v>146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>
      <c r="A91" s="9"/>
      <c r="B91" s="10" t="s">
        <v>149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>
      <c r="A92" s="9">
        <v>2381</v>
      </c>
      <c r="B92" s="10" t="s">
        <v>202</v>
      </c>
      <c r="C92" s="9" t="s">
        <v>145</v>
      </c>
      <c r="D92" s="9" t="s">
        <v>174</v>
      </c>
      <c r="E92" s="9" t="s">
        <v>145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>
      <c r="A93" s="9">
        <v>2400</v>
      </c>
      <c r="B93" s="10" t="s">
        <v>203</v>
      </c>
      <c r="C93" s="9" t="s">
        <v>163</v>
      </c>
      <c r="D93" s="9" t="s">
        <v>146</v>
      </c>
      <c r="E93" s="9" t="s">
        <v>146</v>
      </c>
      <c r="F93" s="11">
        <f t="shared" ref="F93:N93" si="26">SUM(F95,F99,F105,F113,F118,F125,F128,F134,F143)</f>
        <v>23800000</v>
      </c>
      <c r="G93" s="11">
        <f t="shared" si="26"/>
        <v>2800000</v>
      </c>
      <c r="H93" s="11">
        <f t="shared" si="26"/>
        <v>21000000</v>
      </c>
      <c r="I93" s="11">
        <f t="shared" si="26"/>
        <v>46892152</v>
      </c>
      <c r="J93" s="11">
        <f t="shared" si="26"/>
        <v>2800000</v>
      </c>
      <c r="K93" s="11">
        <f t="shared" si="26"/>
        <v>44092152</v>
      </c>
      <c r="L93" s="11">
        <f t="shared" si="26"/>
        <v>-7522000</v>
      </c>
      <c r="M93" s="11">
        <f t="shared" si="26"/>
        <v>200000</v>
      </c>
      <c r="N93" s="11">
        <f t="shared" si="26"/>
        <v>-7722000</v>
      </c>
    </row>
    <row r="94" spans="1:14" ht="39.950000000000003" customHeight="1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>
      <c r="A95" s="9">
        <v>2410</v>
      </c>
      <c r="B95" s="10" t="s">
        <v>204</v>
      </c>
      <c r="C95" s="9" t="s">
        <v>163</v>
      </c>
      <c r="D95" s="9" t="s">
        <v>145</v>
      </c>
      <c r="E95" s="9" t="s">
        <v>146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>
      <c r="A96" s="9"/>
      <c r="B96" s="10" t="s">
        <v>149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>
      <c r="A97" s="9">
        <v>2411</v>
      </c>
      <c r="B97" s="10" t="s">
        <v>205</v>
      </c>
      <c r="C97" s="9" t="s">
        <v>163</v>
      </c>
      <c r="D97" s="9" t="s">
        <v>145</v>
      </c>
      <c r="E97" s="9" t="s">
        <v>145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>
      <c r="A98" s="9">
        <v>2412</v>
      </c>
      <c r="B98" s="10" t="s">
        <v>206</v>
      </c>
      <c r="C98" s="9" t="s">
        <v>163</v>
      </c>
      <c r="D98" s="9" t="s">
        <v>145</v>
      </c>
      <c r="E98" s="9" t="s">
        <v>152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>
      <c r="A99" s="9">
        <v>2420</v>
      </c>
      <c r="B99" s="10" t="s">
        <v>207</v>
      </c>
      <c r="C99" s="9" t="s">
        <v>163</v>
      </c>
      <c r="D99" s="9" t="s">
        <v>152</v>
      </c>
      <c r="E99" s="9" t="s">
        <v>146</v>
      </c>
      <c r="F99" s="11">
        <f t="shared" ref="F99:N99" si="28">SUM(F101:F104)</f>
        <v>600000</v>
      </c>
      <c r="G99" s="11">
        <f t="shared" si="28"/>
        <v>600000</v>
      </c>
      <c r="H99" s="11">
        <f t="shared" si="28"/>
        <v>0</v>
      </c>
      <c r="I99" s="11">
        <f t="shared" si="28"/>
        <v>600000</v>
      </c>
      <c r="J99" s="11">
        <f t="shared" si="28"/>
        <v>600000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>
      <c r="A101" s="9">
        <v>2421</v>
      </c>
      <c r="B101" s="10" t="s">
        <v>208</v>
      </c>
      <c r="C101" s="9" t="s">
        <v>163</v>
      </c>
      <c r="D101" s="9" t="s">
        <v>152</v>
      </c>
      <c r="E101" s="9" t="s">
        <v>145</v>
      </c>
      <c r="F101" s="11">
        <f>SUM(G101,H101)</f>
        <v>600000</v>
      </c>
      <c r="G101" s="11">
        <v>600000</v>
      </c>
      <c r="H101" s="11">
        <v>0</v>
      </c>
      <c r="I101" s="11">
        <f>SUM(J101,K101)</f>
        <v>600000</v>
      </c>
      <c r="J101" s="11">
        <v>600000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>
      <c r="A102" s="9">
        <v>2422</v>
      </c>
      <c r="B102" s="10" t="s">
        <v>209</v>
      </c>
      <c r="C102" s="9" t="s">
        <v>163</v>
      </c>
      <c r="D102" s="9" t="s">
        <v>152</v>
      </c>
      <c r="E102" s="9" t="s">
        <v>152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>
      <c r="A103" s="9">
        <v>2423</v>
      </c>
      <c r="B103" s="10" t="s">
        <v>210</v>
      </c>
      <c r="C103" s="9" t="s">
        <v>163</v>
      </c>
      <c r="D103" s="9" t="s">
        <v>152</v>
      </c>
      <c r="E103" s="9" t="s">
        <v>154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>
      <c r="A104" s="9">
        <v>2424</v>
      </c>
      <c r="B104" s="10" t="s">
        <v>211</v>
      </c>
      <c r="C104" s="9" t="s">
        <v>163</v>
      </c>
      <c r="D104" s="9" t="s">
        <v>152</v>
      </c>
      <c r="E104" s="9" t="s">
        <v>163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>
      <c r="A105" s="9">
        <v>2430</v>
      </c>
      <c r="B105" s="10" t="s">
        <v>212</v>
      </c>
      <c r="C105" s="9" t="s">
        <v>163</v>
      </c>
      <c r="D105" s="9" t="s">
        <v>154</v>
      </c>
      <c r="E105" s="9" t="s">
        <v>146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>
      <c r="A106" s="9"/>
      <c r="B106" s="10" t="s">
        <v>149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>
      <c r="A107" s="9">
        <v>2431</v>
      </c>
      <c r="B107" s="10" t="s">
        <v>213</v>
      </c>
      <c r="C107" s="9" t="s">
        <v>163</v>
      </c>
      <c r="D107" s="9" t="s">
        <v>154</v>
      </c>
      <c r="E107" s="9" t="s">
        <v>145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>
      <c r="A108" s="9">
        <v>2432</v>
      </c>
      <c r="B108" s="10" t="s">
        <v>214</v>
      </c>
      <c r="C108" s="9" t="s">
        <v>163</v>
      </c>
      <c r="D108" s="9" t="s">
        <v>154</v>
      </c>
      <c r="E108" s="9" t="s">
        <v>152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>
      <c r="A109" s="9">
        <v>2433</v>
      </c>
      <c r="B109" s="10" t="s">
        <v>215</v>
      </c>
      <c r="C109" s="9" t="s">
        <v>163</v>
      </c>
      <c r="D109" s="9" t="s">
        <v>154</v>
      </c>
      <c r="E109" s="9" t="s">
        <v>154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>
      <c r="A110" s="9">
        <v>2434</v>
      </c>
      <c r="B110" s="10" t="s">
        <v>216</v>
      </c>
      <c r="C110" s="9" t="s">
        <v>163</v>
      </c>
      <c r="D110" s="9" t="s">
        <v>154</v>
      </c>
      <c r="E110" s="9" t="s">
        <v>163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>
      <c r="A111" s="9">
        <v>2435</v>
      </c>
      <c r="B111" s="10" t="s">
        <v>217</v>
      </c>
      <c r="C111" s="9" t="s">
        <v>163</v>
      </c>
      <c r="D111" s="9" t="s">
        <v>154</v>
      </c>
      <c r="E111" s="9" t="s">
        <v>166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>
      <c r="A112" s="9">
        <v>2436</v>
      </c>
      <c r="B112" s="10" t="s">
        <v>218</v>
      </c>
      <c r="C112" s="9" t="s">
        <v>163</v>
      </c>
      <c r="D112" s="9" t="s">
        <v>154</v>
      </c>
      <c r="E112" s="9" t="s">
        <v>169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>
      <c r="A113" s="9">
        <v>2440</v>
      </c>
      <c r="B113" s="10" t="s">
        <v>219</v>
      </c>
      <c r="C113" s="9" t="s">
        <v>163</v>
      </c>
      <c r="D113" s="9" t="s">
        <v>163</v>
      </c>
      <c r="E113" s="9" t="s">
        <v>146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>
      <c r="A114" s="9"/>
      <c r="B114" s="10" t="s">
        <v>149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>
      <c r="A115" s="9">
        <v>2441</v>
      </c>
      <c r="B115" s="10" t="s">
        <v>220</v>
      </c>
      <c r="C115" s="9" t="s">
        <v>163</v>
      </c>
      <c r="D115" s="9" t="s">
        <v>163</v>
      </c>
      <c r="E115" s="9" t="s">
        <v>145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>
      <c r="A116" s="9">
        <v>2442</v>
      </c>
      <c r="B116" s="10" t="s">
        <v>221</v>
      </c>
      <c r="C116" s="9" t="s">
        <v>163</v>
      </c>
      <c r="D116" s="9" t="s">
        <v>163</v>
      </c>
      <c r="E116" s="9" t="s">
        <v>152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>
      <c r="A117" s="9">
        <v>2443</v>
      </c>
      <c r="B117" s="10" t="s">
        <v>222</v>
      </c>
      <c r="C117" s="9" t="s">
        <v>163</v>
      </c>
      <c r="D117" s="9" t="s">
        <v>163</v>
      </c>
      <c r="E117" s="9" t="s">
        <v>154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>
      <c r="A118" s="9">
        <v>2450</v>
      </c>
      <c r="B118" s="10" t="s">
        <v>223</v>
      </c>
      <c r="C118" s="9" t="s">
        <v>163</v>
      </c>
      <c r="D118" s="9" t="s">
        <v>166</v>
      </c>
      <c r="E118" s="9" t="s">
        <v>146</v>
      </c>
      <c r="F118" s="11">
        <f t="shared" ref="F118:N118" si="34">SUM(F120:F124)</f>
        <v>11700000</v>
      </c>
      <c r="G118" s="11">
        <f t="shared" si="34"/>
        <v>1200000</v>
      </c>
      <c r="H118" s="11">
        <f t="shared" si="34"/>
        <v>10500000</v>
      </c>
      <c r="I118" s="11">
        <f t="shared" si="34"/>
        <v>28411042</v>
      </c>
      <c r="J118" s="11">
        <f t="shared" si="34"/>
        <v>1200000</v>
      </c>
      <c r="K118" s="11">
        <f t="shared" si="34"/>
        <v>27211042</v>
      </c>
      <c r="L118" s="11">
        <f t="shared" si="34"/>
        <v>1190000</v>
      </c>
      <c r="M118" s="11">
        <f t="shared" si="34"/>
        <v>200000</v>
      </c>
      <c r="N118" s="11">
        <f t="shared" si="34"/>
        <v>990000</v>
      </c>
    </row>
    <row r="119" spans="1:14" ht="39.950000000000003" customHeight="1">
      <c r="A119" s="9"/>
      <c r="B119" s="10" t="s">
        <v>149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>
      <c r="A120" s="9">
        <v>2451</v>
      </c>
      <c r="B120" s="10" t="s">
        <v>224</v>
      </c>
      <c r="C120" s="9" t="s">
        <v>163</v>
      </c>
      <c r="D120" s="9" t="s">
        <v>166</v>
      </c>
      <c r="E120" s="9" t="s">
        <v>145</v>
      </c>
      <c r="F120" s="11">
        <f>SUM(G120,H120)</f>
        <v>11700000</v>
      </c>
      <c r="G120" s="11">
        <v>1200000</v>
      </c>
      <c r="H120" s="11">
        <v>10500000</v>
      </c>
      <c r="I120" s="11">
        <f>SUM(J120,K120)</f>
        <v>28411042</v>
      </c>
      <c r="J120" s="11">
        <v>1200000</v>
      </c>
      <c r="K120" s="11">
        <v>27211042</v>
      </c>
      <c r="L120" s="11">
        <f>SUM(M120,N120)</f>
        <v>1190000</v>
      </c>
      <c r="M120" s="11">
        <v>200000</v>
      </c>
      <c r="N120" s="11">
        <v>990000</v>
      </c>
    </row>
    <row r="121" spans="1:14" ht="39.950000000000003" customHeight="1">
      <c r="A121" s="9">
        <v>2452</v>
      </c>
      <c r="B121" s="10" t="s">
        <v>225</v>
      </c>
      <c r="C121" s="9" t="s">
        <v>163</v>
      </c>
      <c r="D121" s="9" t="s">
        <v>166</v>
      </c>
      <c r="E121" s="9" t="s">
        <v>152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>
      <c r="A122" s="9">
        <v>2453</v>
      </c>
      <c r="B122" s="10" t="s">
        <v>226</v>
      </c>
      <c r="C122" s="9" t="s">
        <v>163</v>
      </c>
      <c r="D122" s="9" t="s">
        <v>166</v>
      </c>
      <c r="E122" s="9" t="s">
        <v>154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>
      <c r="A123" s="9">
        <v>2454</v>
      </c>
      <c r="B123" s="10" t="s">
        <v>227</v>
      </c>
      <c r="C123" s="9" t="s">
        <v>163</v>
      </c>
      <c r="D123" s="9" t="s">
        <v>166</v>
      </c>
      <c r="E123" s="9" t="s">
        <v>163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>
      <c r="A124" s="9">
        <v>2455</v>
      </c>
      <c r="B124" s="10" t="s">
        <v>228</v>
      </c>
      <c r="C124" s="9" t="s">
        <v>163</v>
      </c>
      <c r="D124" s="9" t="s">
        <v>166</v>
      </c>
      <c r="E124" s="9" t="s">
        <v>166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>
      <c r="A125" s="9">
        <v>2460</v>
      </c>
      <c r="B125" s="10" t="s">
        <v>229</v>
      </c>
      <c r="C125" s="9" t="s">
        <v>163</v>
      </c>
      <c r="D125" s="9" t="s">
        <v>169</v>
      </c>
      <c r="E125" s="9" t="s">
        <v>146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>
      <c r="A126" s="9"/>
      <c r="B126" s="10" t="s">
        <v>149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>
      <c r="A127" s="9">
        <v>2461</v>
      </c>
      <c r="B127" s="10" t="s">
        <v>229</v>
      </c>
      <c r="C127" s="9" t="s">
        <v>163</v>
      </c>
      <c r="D127" s="9" t="s">
        <v>169</v>
      </c>
      <c r="E127" s="9" t="s">
        <v>145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>
      <c r="A128" s="9">
        <v>2470</v>
      </c>
      <c r="B128" s="10" t="s">
        <v>230</v>
      </c>
      <c r="C128" s="9" t="s">
        <v>163</v>
      </c>
      <c r="D128" s="9" t="s">
        <v>172</v>
      </c>
      <c r="E128" s="9" t="s">
        <v>146</v>
      </c>
      <c r="F128" s="11">
        <f t="shared" ref="F128:N128" si="36">SUM(F130:F133)</f>
        <v>11500000</v>
      </c>
      <c r="G128" s="11">
        <f t="shared" si="36"/>
        <v>1000000</v>
      </c>
      <c r="H128" s="11">
        <f t="shared" si="36"/>
        <v>10500000</v>
      </c>
      <c r="I128" s="11">
        <f t="shared" si="36"/>
        <v>26990000</v>
      </c>
      <c r="J128" s="11">
        <f t="shared" si="36"/>
        <v>1000000</v>
      </c>
      <c r="K128" s="11">
        <f t="shared" si="36"/>
        <v>25990000</v>
      </c>
      <c r="L128" s="11">
        <f t="shared" si="36"/>
        <v>985000</v>
      </c>
      <c r="M128" s="11">
        <f t="shared" si="36"/>
        <v>0</v>
      </c>
      <c r="N128" s="11">
        <f t="shared" si="36"/>
        <v>985000</v>
      </c>
    </row>
    <row r="129" spans="1:14" ht="39.950000000000003" customHeight="1">
      <c r="A129" s="9"/>
      <c r="B129" s="10" t="s">
        <v>149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>
      <c r="A130" s="9">
        <v>2471</v>
      </c>
      <c r="B130" s="10" t="s">
        <v>231</v>
      </c>
      <c r="C130" s="9" t="s">
        <v>163</v>
      </c>
      <c r="D130" s="9" t="s">
        <v>172</v>
      </c>
      <c r="E130" s="9" t="s">
        <v>145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>
      <c r="A131" s="9">
        <v>2472</v>
      </c>
      <c r="B131" s="10" t="s">
        <v>232</v>
      </c>
      <c r="C131" s="9" t="s">
        <v>163</v>
      </c>
      <c r="D131" s="9" t="s">
        <v>172</v>
      </c>
      <c r="E131" s="9" t="s">
        <v>152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>
      <c r="A132" s="9">
        <v>2473</v>
      </c>
      <c r="B132" s="10" t="s">
        <v>233</v>
      </c>
      <c r="C132" s="9" t="s">
        <v>163</v>
      </c>
      <c r="D132" s="9" t="s">
        <v>172</v>
      </c>
      <c r="E132" s="9" t="s">
        <v>154</v>
      </c>
      <c r="F132" s="11">
        <f>SUM(G132,H132)</f>
        <v>11500000</v>
      </c>
      <c r="G132" s="11">
        <v>1000000</v>
      </c>
      <c r="H132" s="11">
        <v>10500000</v>
      </c>
      <c r="I132" s="11">
        <f>SUM(J132,K132)</f>
        <v>26990000</v>
      </c>
      <c r="J132" s="11">
        <v>1000000</v>
      </c>
      <c r="K132" s="11">
        <v>25990000</v>
      </c>
      <c r="L132" s="11">
        <f>SUM(M132,N132)</f>
        <v>985000</v>
      </c>
      <c r="M132" s="11">
        <v>0</v>
      </c>
      <c r="N132" s="11">
        <v>985000</v>
      </c>
    </row>
    <row r="133" spans="1:14" ht="39.950000000000003" customHeight="1">
      <c r="A133" s="9">
        <v>2474</v>
      </c>
      <c r="B133" s="10" t="s">
        <v>234</v>
      </c>
      <c r="C133" s="9" t="s">
        <v>163</v>
      </c>
      <c r="D133" s="9" t="s">
        <v>172</v>
      </c>
      <c r="E133" s="9" t="s">
        <v>163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>
      <c r="A134" s="9">
        <v>2480</v>
      </c>
      <c r="B134" s="10" t="s">
        <v>235</v>
      </c>
      <c r="C134" s="9" t="s">
        <v>163</v>
      </c>
      <c r="D134" s="9" t="s">
        <v>174</v>
      </c>
      <c r="E134" s="9" t="s">
        <v>146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>
      <c r="A135" s="9"/>
      <c r="B135" s="10" t="s">
        <v>149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>
      <c r="A136" s="9">
        <v>2481</v>
      </c>
      <c r="B136" s="10" t="s">
        <v>236</v>
      </c>
      <c r="C136" s="9" t="s">
        <v>163</v>
      </c>
      <c r="D136" s="9" t="s">
        <v>174</v>
      </c>
      <c r="E136" s="9" t="s">
        <v>145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>
      <c r="A137" s="9">
        <v>2482</v>
      </c>
      <c r="B137" s="10" t="s">
        <v>237</v>
      </c>
      <c r="C137" s="9" t="s">
        <v>163</v>
      </c>
      <c r="D137" s="9" t="s">
        <v>174</v>
      </c>
      <c r="E137" s="9" t="s">
        <v>152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>
      <c r="A138" s="9">
        <v>2483</v>
      </c>
      <c r="B138" s="10" t="s">
        <v>238</v>
      </c>
      <c r="C138" s="9" t="s">
        <v>163</v>
      </c>
      <c r="D138" s="9" t="s">
        <v>174</v>
      </c>
      <c r="E138" s="9" t="s">
        <v>154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>
      <c r="A139" s="9">
        <v>2484</v>
      </c>
      <c r="B139" s="10" t="s">
        <v>239</v>
      </c>
      <c r="C139" s="9" t="s">
        <v>163</v>
      </c>
      <c r="D139" s="9" t="s">
        <v>174</v>
      </c>
      <c r="E139" s="9" t="s">
        <v>163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>
      <c r="A140" s="9">
        <v>2485</v>
      </c>
      <c r="B140" s="10" t="s">
        <v>240</v>
      </c>
      <c r="C140" s="9" t="s">
        <v>163</v>
      </c>
      <c r="D140" s="9" t="s">
        <v>174</v>
      </c>
      <c r="E140" s="9" t="s">
        <v>166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>
      <c r="A141" s="9">
        <v>2486</v>
      </c>
      <c r="B141" s="10" t="s">
        <v>241</v>
      </c>
      <c r="C141" s="9" t="s">
        <v>163</v>
      </c>
      <c r="D141" s="9" t="s">
        <v>174</v>
      </c>
      <c r="E141" s="9" t="s">
        <v>169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>
      <c r="A142" s="9">
        <v>2487</v>
      </c>
      <c r="B142" s="10" t="s">
        <v>242</v>
      </c>
      <c r="C142" s="9" t="s">
        <v>163</v>
      </c>
      <c r="D142" s="9" t="s">
        <v>174</v>
      </c>
      <c r="E142" s="9" t="s">
        <v>172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>
      <c r="A143" s="9">
        <v>2490</v>
      </c>
      <c r="B143" s="10" t="s">
        <v>243</v>
      </c>
      <c r="C143" s="9" t="s">
        <v>163</v>
      </c>
      <c r="D143" s="9" t="s">
        <v>244</v>
      </c>
      <c r="E143" s="9" t="s">
        <v>146</v>
      </c>
      <c r="F143" s="11">
        <f t="shared" ref="F143:N143" si="41">SUM(F145)</f>
        <v>0</v>
      </c>
      <c r="G143" s="11">
        <f t="shared" si="41"/>
        <v>0</v>
      </c>
      <c r="H143" s="11">
        <f t="shared" si="41"/>
        <v>0</v>
      </c>
      <c r="I143" s="11">
        <f t="shared" si="41"/>
        <v>-9108890</v>
      </c>
      <c r="J143" s="11">
        <f t="shared" si="41"/>
        <v>0</v>
      </c>
      <c r="K143" s="11">
        <f t="shared" si="41"/>
        <v>-9108890</v>
      </c>
      <c r="L143" s="11">
        <f t="shared" si="41"/>
        <v>-9697000</v>
      </c>
      <c r="M143" s="11">
        <f t="shared" si="41"/>
        <v>0</v>
      </c>
      <c r="N143" s="11">
        <f t="shared" si="41"/>
        <v>-9697000</v>
      </c>
    </row>
    <row r="144" spans="1:14" ht="39.950000000000003" customHeight="1">
      <c r="A144" s="9"/>
      <c r="B144" s="10" t="s">
        <v>149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>
      <c r="A145" s="9">
        <v>2491</v>
      </c>
      <c r="B145" s="10" t="s">
        <v>243</v>
      </c>
      <c r="C145" s="9" t="s">
        <v>163</v>
      </c>
      <c r="D145" s="9" t="s">
        <v>244</v>
      </c>
      <c r="E145" s="9" t="s">
        <v>145</v>
      </c>
      <c r="F145" s="11">
        <f>SUM(G145,H145)</f>
        <v>0</v>
      </c>
      <c r="G145" s="11">
        <v>0</v>
      </c>
      <c r="H145" s="11">
        <v>0</v>
      </c>
      <c r="I145" s="11">
        <f>SUM(J145,K145)</f>
        <v>-9108890</v>
      </c>
      <c r="J145" s="11">
        <v>0</v>
      </c>
      <c r="K145" s="11">
        <v>-9108890</v>
      </c>
      <c r="L145" s="11">
        <f>SUM(M145,N145)</f>
        <v>-9697000</v>
      </c>
      <c r="M145" s="11">
        <v>0</v>
      </c>
      <c r="N145" s="11">
        <v>-9697000</v>
      </c>
    </row>
    <row r="146" spans="1:14" ht="39.950000000000003" customHeight="1">
      <c r="A146" s="9">
        <v>2500</v>
      </c>
      <c r="B146" s="10" t="s">
        <v>245</v>
      </c>
      <c r="C146" s="9" t="s">
        <v>166</v>
      </c>
      <c r="D146" s="9" t="s">
        <v>146</v>
      </c>
      <c r="E146" s="9" t="s">
        <v>146</v>
      </c>
      <c r="F146" s="11">
        <f t="shared" ref="F146:N146" si="42">SUM(F148,F151,F154,F157,F160,F163)</f>
        <v>78900000</v>
      </c>
      <c r="G146" s="11">
        <f t="shared" si="42"/>
        <v>78900000</v>
      </c>
      <c r="H146" s="11">
        <f t="shared" si="42"/>
        <v>0</v>
      </c>
      <c r="I146" s="11">
        <f t="shared" si="42"/>
        <v>81710000</v>
      </c>
      <c r="J146" s="11">
        <f t="shared" si="42"/>
        <v>81710000</v>
      </c>
      <c r="K146" s="11">
        <f t="shared" si="42"/>
        <v>0</v>
      </c>
      <c r="L146" s="11">
        <f t="shared" si="42"/>
        <v>55717921.799999997</v>
      </c>
      <c r="M146" s="11">
        <f t="shared" si="42"/>
        <v>55717921.799999997</v>
      </c>
      <c r="N146" s="11">
        <f t="shared" si="42"/>
        <v>0</v>
      </c>
    </row>
    <row r="147" spans="1:14" ht="39.950000000000003" customHeight="1">
      <c r="A147" s="9"/>
      <c r="B147" s="10" t="s">
        <v>147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>
      <c r="A148" s="9">
        <v>2510</v>
      </c>
      <c r="B148" s="10" t="s">
        <v>246</v>
      </c>
      <c r="C148" s="9" t="s">
        <v>166</v>
      </c>
      <c r="D148" s="9" t="s">
        <v>145</v>
      </c>
      <c r="E148" s="9" t="s">
        <v>146</v>
      </c>
      <c r="F148" s="11">
        <f t="shared" ref="F148:N148" si="43">SUM(F150)</f>
        <v>77900000</v>
      </c>
      <c r="G148" s="11">
        <f t="shared" si="43"/>
        <v>77900000</v>
      </c>
      <c r="H148" s="11">
        <f t="shared" si="43"/>
        <v>0</v>
      </c>
      <c r="I148" s="11">
        <f t="shared" si="43"/>
        <v>80110000</v>
      </c>
      <c r="J148" s="11">
        <f t="shared" si="43"/>
        <v>80110000</v>
      </c>
      <c r="K148" s="11">
        <f t="shared" si="43"/>
        <v>0</v>
      </c>
      <c r="L148" s="11">
        <f t="shared" si="43"/>
        <v>54717933.799999997</v>
      </c>
      <c r="M148" s="11">
        <f t="shared" si="43"/>
        <v>54717933.799999997</v>
      </c>
      <c r="N148" s="11">
        <f t="shared" si="43"/>
        <v>0</v>
      </c>
    </row>
    <row r="149" spans="1:14" ht="39.950000000000003" customHeight="1">
      <c r="A149" s="9"/>
      <c r="B149" s="10" t="s">
        <v>149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>
      <c r="A150" s="9">
        <v>2511</v>
      </c>
      <c r="B150" s="10" t="s">
        <v>246</v>
      </c>
      <c r="C150" s="9" t="s">
        <v>166</v>
      </c>
      <c r="D150" s="9" t="s">
        <v>145</v>
      </c>
      <c r="E150" s="9" t="s">
        <v>145</v>
      </c>
      <c r="F150" s="11">
        <f>SUM(G150,H150)</f>
        <v>77900000</v>
      </c>
      <c r="G150" s="11">
        <v>77900000</v>
      </c>
      <c r="H150" s="11">
        <v>0</v>
      </c>
      <c r="I150" s="11">
        <f>SUM(J150,K150)</f>
        <v>80110000</v>
      </c>
      <c r="J150" s="11">
        <v>80110000</v>
      </c>
      <c r="K150" s="11">
        <v>0</v>
      </c>
      <c r="L150" s="11">
        <f>SUM(M150,N150)</f>
        <v>54717933.799999997</v>
      </c>
      <c r="M150" s="11">
        <v>54717933.799999997</v>
      </c>
      <c r="N150" s="11">
        <v>0</v>
      </c>
    </row>
    <row r="151" spans="1:14" ht="39.950000000000003" customHeight="1">
      <c r="A151" s="9">
        <v>2520</v>
      </c>
      <c r="B151" s="10" t="s">
        <v>247</v>
      </c>
      <c r="C151" s="9" t="s">
        <v>166</v>
      </c>
      <c r="D151" s="9" t="s">
        <v>152</v>
      </c>
      <c r="E151" s="9" t="s">
        <v>146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>
      <c r="A152" s="9"/>
      <c r="B152" s="10" t="s">
        <v>149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>
      <c r="A153" s="9">
        <v>2521</v>
      </c>
      <c r="B153" s="10" t="s">
        <v>248</v>
      </c>
      <c r="C153" s="9" t="s">
        <v>166</v>
      </c>
      <c r="D153" s="9" t="s">
        <v>152</v>
      </c>
      <c r="E153" s="9" t="s">
        <v>145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>
      <c r="A154" s="9">
        <v>2530</v>
      </c>
      <c r="B154" s="10" t="s">
        <v>249</v>
      </c>
      <c r="C154" s="9" t="s">
        <v>166</v>
      </c>
      <c r="D154" s="9" t="s">
        <v>154</v>
      </c>
      <c r="E154" s="9" t="s">
        <v>146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>
      <c r="A155" s="9"/>
      <c r="B155" s="10" t="s">
        <v>149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>
      <c r="A156" s="9">
        <v>2531</v>
      </c>
      <c r="B156" s="10" t="s">
        <v>249</v>
      </c>
      <c r="C156" s="9" t="s">
        <v>166</v>
      </c>
      <c r="D156" s="9" t="s">
        <v>154</v>
      </c>
      <c r="E156" s="9" t="s">
        <v>145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>
      <c r="A157" s="9">
        <v>2540</v>
      </c>
      <c r="B157" s="10" t="s">
        <v>250</v>
      </c>
      <c r="C157" s="9" t="s">
        <v>166</v>
      </c>
      <c r="D157" s="9" t="s">
        <v>163</v>
      </c>
      <c r="E157" s="9" t="s">
        <v>146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>
      <c r="A159" s="9">
        <v>2541</v>
      </c>
      <c r="B159" s="10" t="s">
        <v>250</v>
      </c>
      <c r="C159" s="9" t="s">
        <v>166</v>
      </c>
      <c r="D159" s="9" t="s">
        <v>163</v>
      </c>
      <c r="E159" s="9" t="s">
        <v>145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>
      <c r="A160" s="9">
        <v>2550</v>
      </c>
      <c r="B160" s="10" t="s">
        <v>251</v>
      </c>
      <c r="C160" s="9" t="s">
        <v>166</v>
      </c>
      <c r="D160" s="9" t="s">
        <v>166</v>
      </c>
      <c r="E160" s="9" t="s">
        <v>146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>
      <c r="A162" s="9">
        <v>2551</v>
      </c>
      <c r="B162" s="10" t="s">
        <v>251</v>
      </c>
      <c r="C162" s="9" t="s">
        <v>166</v>
      </c>
      <c r="D162" s="9" t="s">
        <v>166</v>
      </c>
      <c r="E162" s="9" t="s">
        <v>145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>
      <c r="A163" s="9">
        <v>2560</v>
      </c>
      <c r="B163" s="10" t="s">
        <v>252</v>
      </c>
      <c r="C163" s="9" t="s">
        <v>166</v>
      </c>
      <c r="D163" s="9" t="s">
        <v>169</v>
      </c>
      <c r="E163" s="9" t="s">
        <v>146</v>
      </c>
      <c r="F163" s="11">
        <f t="shared" ref="F163:N163" si="48">SUM(F165)</f>
        <v>1000000</v>
      </c>
      <c r="G163" s="11">
        <f t="shared" si="48"/>
        <v>1000000</v>
      </c>
      <c r="H163" s="11">
        <f t="shared" si="48"/>
        <v>0</v>
      </c>
      <c r="I163" s="11">
        <f t="shared" si="48"/>
        <v>1600000</v>
      </c>
      <c r="J163" s="11">
        <f t="shared" si="48"/>
        <v>1600000</v>
      </c>
      <c r="K163" s="11">
        <f t="shared" si="48"/>
        <v>0</v>
      </c>
      <c r="L163" s="11">
        <f t="shared" si="48"/>
        <v>999988</v>
      </c>
      <c r="M163" s="11">
        <f t="shared" si="48"/>
        <v>999988</v>
      </c>
      <c r="N163" s="11">
        <f t="shared" si="48"/>
        <v>0</v>
      </c>
    </row>
    <row r="164" spans="1:14" ht="39.950000000000003" customHeight="1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>
      <c r="A165" s="9">
        <v>2561</v>
      </c>
      <c r="B165" s="10" t="s">
        <v>252</v>
      </c>
      <c r="C165" s="9" t="s">
        <v>166</v>
      </c>
      <c r="D165" s="9" t="s">
        <v>169</v>
      </c>
      <c r="E165" s="9" t="s">
        <v>145</v>
      </c>
      <c r="F165" s="11">
        <f>SUM(G165,H165)</f>
        <v>1000000</v>
      </c>
      <c r="G165" s="11">
        <v>1000000</v>
      </c>
      <c r="H165" s="11">
        <v>0</v>
      </c>
      <c r="I165" s="11">
        <f>SUM(J165,K165)</f>
        <v>1600000</v>
      </c>
      <c r="J165" s="11">
        <v>1600000</v>
      </c>
      <c r="K165" s="11">
        <v>0</v>
      </c>
      <c r="L165" s="11">
        <f>SUM(M165,N165)</f>
        <v>999988</v>
      </c>
      <c r="M165" s="11">
        <v>999988</v>
      </c>
      <c r="N165" s="11">
        <v>0</v>
      </c>
    </row>
    <row r="166" spans="1:14" ht="39.950000000000003" customHeight="1">
      <c r="A166" s="9">
        <v>2600</v>
      </c>
      <c r="B166" s="10" t="s">
        <v>253</v>
      </c>
      <c r="C166" s="9" t="s">
        <v>169</v>
      </c>
      <c r="D166" s="9" t="s">
        <v>146</v>
      </c>
      <c r="E166" s="9" t="s">
        <v>146</v>
      </c>
      <c r="F166" s="11">
        <f t="shared" ref="F166:N166" si="49">SUM(F168,F171,F174,F177,F180,F183)</f>
        <v>14540400</v>
      </c>
      <c r="G166" s="11">
        <f t="shared" si="49"/>
        <v>7900000</v>
      </c>
      <c r="H166" s="11">
        <f t="shared" si="49"/>
        <v>6640400</v>
      </c>
      <c r="I166" s="11">
        <f t="shared" si="49"/>
        <v>19740400</v>
      </c>
      <c r="J166" s="11">
        <f t="shared" si="49"/>
        <v>12500000</v>
      </c>
      <c r="K166" s="11">
        <f t="shared" si="49"/>
        <v>7240400</v>
      </c>
      <c r="L166" s="11">
        <f t="shared" si="49"/>
        <v>16938080.199999999</v>
      </c>
      <c r="M166" s="11">
        <f t="shared" si="49"/>
        <v>10281500</v>
      </c>
      <c r="N166" s="11">
        <f t="shared" si="49"/>
        <v>6656580.2000000002</v>
      </c>
    </row>
    <row r="167" spans="1:14" ht="39.950000000000003" customHeight="1">
      <c r="A167" s="9"/>
      <c r="B167" s="10" t="s">
        <v>149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>
      <c r="A168" s="9">
        <v>2610</v>
      </c>
      <c r="B168" s="10" t="s">
        <v>254</v>
      </c>
      <c r="C168" s="9" t="s">
        <v>169</v>
      </c>
      <c r="D168" s="9" t="s">
        <v>145</v>
      </c>
      <c r="E168" s="9" t="s">
        <v>146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>
      <c r="A169" s="9"/>
      <c r="B169" s="10" t="s">
        <v>149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>
      <c r="A170" s="9">
        <v>2611</v>
      </c>
      <c r="B170" s="10" t="s">
        <v>254</v>
      </c>
      <c r="C170" s="9" t="s">
        <v>169</v>
      </c>
      <c r="D170" s="9" t="s">
        <v>145</v>
      </c>
      <c r="E170" s="9" t="s">
        <v>145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>
      <c r="A171" s="9">
        <v>2620</v>
      </c>
      <c r="B171" s="10" t="s">
        <v>255</v>
      </c>
      <c r="C171" s="9" t="s">
        <v>169</v>
      </c>
      <c r="D171" s="9" t="s">
        <v>152</v>
      </c>
      <c r="E171" s="9" t="s">
        <v>146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>
      <c r="A173" s="9">
        <v>2621</v>
      </c>
      <c r="B173" s="10" t="s">
        <v>255</v>
      </c>
      <c r="C173" s="9" t="s">
        <v>169</v>
      </c>
      <c r="D173" s="9" t="s">
        <v>152</v>
      </c>
      <c r="E173" s="9" t="s">
        <v>145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>
      <c r="A174" s="9">
        <v>2630</v>
      </c>
      <c r="B174" s="10" t="s">
        <v>256</v>
      </c>
      <c r="C174" s="9" t="s">
        <v>169</v>
      </c>
      <c r="D174" s="9" t="s">
        <v>154</v>
      </c>
      <c r="E174" s="9" t="s">
        <v>146</v>
      </c>
      <c r="F174" s="11">
        <f t="shared" ref="F174:N174" si="52">SUM(F176)</f>
        <v>500000</v>
      </c>
      <c r="G174" s="11">
        <f t="shared" si="52"/>
        <v>500000</v>
      </c>
      <c r="H174" s="11">
        <f t="shared" si="52"/>
        <v>0</v>
      </c>
      <c r="I174" s="11">
        <f t="shared" si="52"/>
        <v>5700000</v>
      </c>
      <c r="J174" s="11">
        <f t="shared" si="52"/>
        <v>5100000</v>
      </c>
      <c r="K174" s="11">
        <f t="shared" si="52"/>
        <v>600000</v>
      </c>
      <c r="L174" s="11">
        <f t="shared" si="52"/>
        <v>5199000</v>
      </c>
      <c r="M174" s="11">
        <f t="shared" si="52"/>
        <v>4599000</v>
      </c>
      <c r="N174" s="11">
        <f t="shared" si="52"/>
        <v>600000</v>
      </c>
    </row>
    <row r="175" spans="1:14" ht="39.950000000000003" customHeight="1">
      <c r="A175" s="9"/>
      <c r="B175" s="10" t="s">
        <v>149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>
      <c r="A176" s="9">
        <v>2631</v>
      </c>
      <c r="B176" s="10" t="s">
        <v>256</v>
      </c>
      <c r="C176" s="9" t="s">
        <v>169</v>
      </c>
      <c r="D176" s="9" t="s">
        <v>154</v>
      </c>
      <c r="E176" s="9" t="s">
        <v>145</v>
      </c>
      <c r="F176" s="11">
        <f>SUM(G176,H176)</f>
        <v>500000</v>
      </c>
      <c r="G176" s="11">
        <v>500000</v>
      </c>
      <c r="H176" s="11">
        <v>0</v>
      </c>
      <c r="I176" s="11">
        <f>SUM(J176,K176)</f>
        <v>5700000</v>
      </c>
      <c r="J176" s="11">
        <v>5100000</v>
      </c>
      <c r="K176" s="11">
        <v>600000</v>
      </c>
      <c r="L176" s="11">
        <f>SUM(M176,N176)</f>
        <v>5199000</v>
      </c>
      <c r="M176" s="11">
        <v>4599000</v>
      </c>
      <c r="N176" s="11">
        <v>600000</v>
      </c>
    </row>
    <row r="177" spans="1:14" ht="39.950000000000003" customHeight="1">
      <c r="A177" s="9">
        <v>2640</v>
      </c>
      <c r="B177" s="10" t="s">
        <v>257</v>
      </c>
      <c r="C177" s="9" t="s">
        <v>169</v>
      </c>
      <c r="D177" s="9" t="s">
        <v>163</v>
      </c>
      <c r="E177" s="9" t="s">
        <v>146</v>
      </c>
      <c r="F177" s="11">
        <f t="shared" ref="F177:N177" si="53">SUM(F179)</f>
        <v>14040400</v>
      </c>
      <c r="G177" s="11">
        <f t="shared" si="53"/>
        <v>7400000</v>
      </c>
      <c r="H177" s="11">
        <f t="shared" si="53"/>
        <v>6640400</v>
      </c>
      <c r="I177" s="11">
        <f t="shared" si="53"/>
        <v>14040400</v>
      </c>
      <c r="J177" s="11">
        <f t="shared" si="53"/>
        <v>7400000</v>
      </c>
      <c r="K177" s="11">
        <f t="shared" si="53"/>
        <v>6640400</v>
      </c>
      <c r="L177" s="11">
        <f t="shared" si="53"/>
        <v>11739080.199999999</v>
      </c>
      <c r="M177" s="11">
        <f t="shared" si="53"/>
        <v>5682500</v>
      </c>
      <c r="N177" s="11">
        <f t="shared" si="53"/>
        <v>6056580.2000000002</v>
      </c>
    </row>
    <row r="178" spans="1:14" ht="39.950000000000003" customHeight="1">
      <c r="A178" s="9"/>
      <c r="B178" s="10" t="s">
        <v>149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>
      <c r="A179" s="9">
        <v>2641</v>
      </c>
      <c r="B179" s="10" t="s">
        <v>257</v>
      </c>
      <c r="C179" s="9" t="s">
        <v>169</v>
      </c>
      <c r="D179" s="9" t="s">
        <v>163</v>
      </c>
      <c r="E179" s="9" t="s">
        <v>145</v>
      </c>
      <c r="F179" s="11">
        <f>SUM(G179,H179)</f>
        <v>14040400</v>
      </c>
      <c r="G179" s="11">
        <v>7400000</v>
      </c>
      <c r="H179" s="11">
        <v>6640400</v>
      </c>
      <c r="I179" s="11">
        <f>SUM(J179,K179)</f>
        <v>14040400</v>
      </c>
      <c r="J179" s="11">
        <v>7400000</v>
      </c>
      <c r="K179" s="11">
        <v>6640400</v>
      </c>
      <c r="L179" s="11">
        <f>SUM(M179,N179)</f>
        <v>11739080.199999999</v>
      </c>
      <c r="M179" s="11">
        <v>5682500</v>
      </c>
      <c r="N179" s="11">
        <v>6056580.2000000002</v>
      </c>
    </row>
    <row r="180" spans="1:14" ht="39.950000000000003" customHeight="1">
      <c r="A180" s="9">
        <v>2650</v>
      </c>
      <c r="B180" s="10" t="s">
        <v>258</v>
      </c>
      <c r="C180" s="9" t="s">
        <v>169</v>
      </c>
      <c r="D180" s="9" t="s">
        <v>166</v>
      </c>
      <c r="E180" s="9" t="s">
        <v>146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>
      <c r="A181" s="9"/>
      <c r="B181" s="10" t="s">
        <v>149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>
      <c r="A182" s="9">
        <v>2651</v>
      </c>
      <c r="B182" s="10" t="s">
        <v>258</v>
      </c>
      <c r="C182" s="9" t="s">
        <v>169</v>
      </c>
      <c r="D182" s="9" t="s">
        <v>166</v>
      </c>
      <c r="E182" s="9" t="s">
        <v>145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>
      <c r="A183" s="9">
        <v>2660</v>
      </c>
      <c r="B183" s="10" t="s">
        <v>259</v>
      </c>
      <c r="C183" s="9" t="s">
        <v>169</v>
      </c>
      <c r="D183" s="9" t="s">
        <v>169</v>
      </c>
      <c r="E183" s="9" t="s">
        <v>146</v>
      </c>
      <c r="F183" s="11">
        <f t="shared" ref="F183:N183" si="55">SUM(F185)</f>
        <v>0</v>
      </c>
      <c r="G183" s="11">
        <f t="shared" si="55"/>
        <v>0</v>
      </c>
      <c r="H183" s="11">
        <f t="shared" si="55"/>
        <v>0</v>
      </c>
      <c r="I183" s="11">
        <f t="shared" si="55"/>
        <v>0</v>
      </c>
      <c r="J183" s="11">
        <f t="shared" si="55"/>
        <v>0</v>
      </c>
      <c r="K183" s="11">
        <f t="shared" si="55"/>
        <v>0</v>
      </c>
      <c r="L183" s="11">
        <f t="shared" si="55"/>
        <v>0</v>
      </c>
      <c r="M183" s="11">
        <f t="shared" si="55"/>
        <v>0</v>
      </c>
      <c r="N183" s="11">
        <f t="shared" si="55"/>
        <v>0</v>
      </c>
    </row>
    <row r="184" spans="1:14" ht="39.950000000000003" customHeight="1">
      <c r="A184" s="9"/>
      <c r="B184" s="10" t="s">
        <v>149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>
      <c r="A185" s="9">
        <v>2661</v>
      </c>
      <c r="B185" s="10" t="s">
        <v>259</v>
      </c>
      <c r="C185" s="9" t="s">
        <v>169</v>
      </c>
      <c r="D185" s="9" t="s">
        <v>169</v>
      </c>
      <c r="E185" s="9" t="s">
        <v>145</v>
      </c>
      <c r="F185" s="11">
        <f>SUM(G185,H185)</f>
        <v>0</v>
      </c>
      <c r="G185" s="11">
        <v>0</v>
      </c>
      <c r="H185" s="11">
        <v>0</v>
      </c>
      <c r="I185" s="11">
        <f>SUM(J185,K185)</f>
        <v>0</v>
      </c>
      <c r="J185" s="11">
        <v>0</v>
      </c>
      <c r="K185" s="11">
        <v>0</v>
      </c>
      <c r="L185" s="11">
        <f>SUM(M185,N185)</f>
        <v>0</v>
      </c>
      <c r="M185" s="11">
        <v>0</v>
      </c>
      <c r="N185" s="11">
        <v>0</v>
      </c>
    </row>
    <row r="186" spans="1:14" ht="39.950000000000003" customHeight="1">
      <c r="A186" s="9">
        <v>2700</v>
      </c>
      <c r="B186" s="10" t="s">
        <v>260</v>
      </c>
      <c r="C186" s="9" t="s">
        <v>172</v>
      </c>
      <c r="D186" s="9" t="s">
        <v>146</v>
      </c>
      <c r="E186" s="9" t="s">
        <v>146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>
      <c r="A187" s="9"/>
      <c r="B187" s="10" t="s">
        <v>149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>
      <c r="A188" s="9">
        <v>2710</v>
      </c>
      <c r="B188" s="10" t="s">
        <v>261</v>
      </c>
      <c r="C188" s="9" t="s">
        <v>172</v>
      </c>
      <c r="D188" s="9" t="s">
        <v>145</v>
      </c>
      <c r="E188" s="9" t="s">
        <v>146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>
      <c r="A189" s="9"/>
      <c r="B189" s="10" t="s">
        <v>149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>
      <c r="A190" s="9">
        <v>2711</v>
      </c>
      <c r="B190" s="10" t="s">
        <v>262</v>
      </c>
      <c r="C190" s="9" t="s">
        <v>172</v>
      </c>
      <c r="D190" s="9" t="s">
        <v>145</v>
      </c>
      <c r="E190" s="9" t="s">
        <v>145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>
      <c r="A191" s="9">
        <v>2712</v>
      </c>
      <c r="B191" s="10" t="s">
        <v>263</v>
      </c>
      <c r="C191" s="9" t="s">
        <v>172</v>
      </c>
      <c r="D191" s="9" t="s">
        <v>145</v>
      </c>
      <c r="E191" s="9" t="s">
        <v>152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>
      <c r="A192" s="9">
        <v>2713</v>
      </c>
      <c r="B192" s="10" t="s">
        <v>264</v>
      </c>
      <c r="C192" s="9" t="s">
        <v>172</v>
      </c>
      <c r="D192" s="9" t="s">
        <v>145</v>
      </c>
      <c r="E192" s="9" t="s">
        <v>154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>
      <c r="A193" s="9">
        <v>2720</v>
      </c>
      <c r="B193" s="10" t="s">
        <v>265</v>
      </c>
      <c r="C193" s="9" t="s">
        <v>172</v>
      </c>
      <c r="D193" s="9" t="s">
        <v>152</v>
      </c>
      <c r="E193" s="9" t="s">
        <v>146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>
      <c r="A194" s="9"/>
      <c r="B194" s="10" t="s">
        <v>149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>
      <c r="A195" s="9">
        <v>2721</v>
      </c>
      <c r="B195" s="10" t="s">
        <v>266</v>
      </c>
      <c r="C195" s="9" t="s">
        <v>172</v>
      </c>
      <c r="D195" s="9" t="s">
        <v>152</v>
      </c>
      <c r="E195" s="9" t="s">
        <v>145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>
      <c r="A196" s="9">
        <v>2722</v>
      </c>
      <c r="B196" s="10" t="s">
        <v>267</v>
      </c>
      <c r="C196" s="9" t="s">
        <v>172</v>
      </c>
      <c r="D196" s="9" t="s">
        <v>152</v>
      </c>
      <c r="E196" s="9" t="s">
        <v>152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>
      <c r="A197" s="9">
        <v>2723</v>
      </c>
      <c r="B197" s="10" t="s">
        <v>268</v>
      </c>
      <c r="C197" s="9" t="s">
        <v>172</v>
      </c>
      <c r="D197" s="9" t="s">
        <v>152</v>
      </c>
      <c r="E197" s="9" t="s">
        <v>154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>
      <c r="A198" s="9">
        <v>2724</v>
      </c>
      <c r="B198" s="10" t="s">
        <v>269</v>
      </c>
      <c r="C198" s="9" t="s">
        <v>172</v>
      </c>
      <c r="D198" s="9" t="s">
        <v>152</v>
      </c>
      <c r="E198" s="9" t="s">
        <v>163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>
      <c r="A199" s="9">
        <v>2730</v>
      </c>
      <c r="B199" s="10" t="s">
        <v>270</v>
      </c>
      <c r="C199" s="9" t="s">
        <v>172</v>
      </c>
      <c r="D199" s="9" t="s">
        <v>154</v>
      </c>
      <c r="E199" s="9" t="s">
        <v>146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>
      <c r="A200" s="9"/>
      <c r="B200" s="10" t="s">
        <v>149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>
      <c r="A201" s="9">
        <v>2731</v>
      </c>
      <c r="B201" s="10" t="s">
        <v>271</v>
      </c>
      <c r="C201" s="9" t="s">
        <v>172</v>
      </c>
      <c r="D201" s="9" t="s">
        <v>154</v>
      </c>
      <c r="E201" s="9" t="s">
        <v>145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>
      <c r="A202" s="9">
        <v>2732</v>
      </c>
      <c r="B202" s="10" t="s">
        <v>272</v>
      </c>
      <c r="C202" s="9" t="s">
        <v>172</v>
      </c>
      <c r="D202" s="9" t="s">
        <v>154</v>
      </c>
      <c r="E202" s="9" t="s">
        <v>152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>
      <c r="A203" s="9">
        <v>2733</v>
      </c>
      <c r="B203" s="10" t="s">
        <v>273</v>
      </c>
      <c r="C203" s="9" t="s">
        <v>172</v>
      </c>
      <c r="D203" s="9" t="s">
        <v>154</v>
      </c>
      <c r="E203" s="9" t="s">
        <v>154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>
      <c r="A204" s="9">
        <v>2734</v>
      </c>
      <c r="B204" s="10" t="s">
        <v>274</v>
      </c>
      <c r="C204" s="9" t="s">
        <v>172</v>
      </c>
      <c r="D204" s="9" t="s">
        <v>154</v>
      </c>
      <c r="E204" s="9" t="s">
        <v>163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>
      <c r="A205" s="9">
        <v>2740</v>
      </c>
      <c r="B205" s="10" t="s">
        <v>275</v>
      </c>
      <c r="C205" s="9" t="s">
        <v>172</v>
      </c>
      <c r="D205" s="9" t="s">
        <v>163</v>
      </c>
      <c r="E205" s="9" t="s">
        <v>146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>
      <c r="A206" s="9"/>
      <c r="B206" s="10" t="s">
        <v>149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>
      <c r="A207" s="9">
        <v>2741</v>
      </c>
      <c r="B207" s="10" t="s">
        <v>275</v>
      </c>
      <c r="C207" s="9" t="s">
        <v>172</v>
      </c>
      <c r="D207" s="9" t="s">
        <v>163</v>
      </c>
      <c r="E207" s="9" t="s">
        <v>145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>
      <c r="A208" s="9">
        <v>2750</v>
      </c>
      <c r="B208" s="10" t="s">
        <v>276</v>
      </c>
      <c r="C208" s="9" t="s">
        <v>172</v>
      </c>
      <c r="D208" s="9" t="s">
        <v>166</v>
      </c>
      <c r="E208" s="9" t="s">
        <v>146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>
      <c r="A209" s="9"/>
      <c r="B209" s="10" t="s">
        <v>149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>
      <c r="A210" s="9">
        <v>2751</v>
      </c>
      <c r="B210" s="10" t="s">
        <v>276</v>
      </c>
      <c r="C210" s="9" t="s">
        <v>172</v>
      </c>
      <c r="D210" s="9" t="s">
        <v>166</v>
      </c>
      <c r="E210" s="9" t="s">
        <v>145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>
      <c r="A211" s="9">
        <v>2760</v>
      </c>
      <c r="B211" s="10" t="s">
        <v>277</v>
      </c>
      <c r="C211" s="9" t="s">
        <v>172</v>
      </c>
      <c r="D211" s="9" t="s">
        <v>169</v>
      </c>
      <c r="E211" s="9" t="s">
        <v>146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>
      <c r="A212" s="9"/>
      <c r="B212" s="10" t="s">
        <v>149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>
      <c r="A213" s="9">
        <v>2761</v>
      </c>
      <c r="B213" s="10" t="s">
        <v>278</v>
      </c>
      <c r="C213" s="9" t="s">
        <v>172</v>
      </c>
      <c r="D213" s="9" t="s">
        <v>169</v>
      </c>
      <c r="E213" s="9" t="s">
        <v>145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>
      <c r="A214" s="9">
        <v>2762</v>
      </c>
      <c r="B214" s="10" t="s">
        <v>277</v>
      </c>
      <c r="C214" s="9" t="s">
        <v>172</v>
      </c>
      <c r="D214" s="9" t="s">
        <v>169</v>
      </c>
      <c r="E214" s="9" t="s">
        <v>152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>
      <c r="A215" s="9">
        <v>2800</v>
      </c>
      <c r="B215" s="10" t="s">
        <v>279</v>
      </c>
      <c r="C215" s="9" t="s">
        <v>174</v>
      </c>
      <c r="D215" s="9" t="s">
        <v>146</v>
      </c>
      <c r="E215" s="9" t="s">
        <v>146</v>
      </c>
      <c r="F215" s="11">
        <f t="shared" ref="F215:N215" si="63">SUM(F217,F220,F229,F234,F239,F242)</f>
        <v>42345000</v>
      </c>
      <c r="G215" s="11">
        <f t="shared" si="63"/>
        <v>41345000</v>
      </c>
      <c r="H215" s="11">
        <f t="shared" si="63"/>
        <v>1000000</v>
      </c>
      <c r="I215" s="11">
        <f t="shared" si="63"/>
        <v>45971000</v>
      </c>
      <c r="J215" s="11">
        <f t="shared" si="63"/>
        <v>44671000</v>
      </c>
      <c r="K215" s="11">
        <f t="shared" si="63"/>
        <v>1300000</v>
      </c>
      <c r="L215" s="11">
        <f t="shared" si="63"/>
        <v>28428326.600000001</v>
      </c>
      <c r="M215" s="11">
        <f t="shared" si="63"/>
        <v>27884546.600000001</v>
      </c>
      <c r="N215" s="11">
        <f t="shared" si="63"/>
        <v>543780</v>
      </c>
    </row>
    <row r="216" spans="1:14" ht="39.950000000000003" customHeight="1">
      <c r="A216" s="9"/>
      <c r="B216" s="10" t="s">
        <v>149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>
      <c r="A217" s="9">
        <v>2810</v>
      </c>
      <c r="B217" s="10" t="s">
        <v>280</v>
      </c>
      <c r="C217" s="9" t="s">
        <v>174</v>
      </c>
      <c r="D217" s="9" t="s">
        <v>145</v>
      </c>
      <c r="E217" s="9" t="s">
        <v>146</v>
      </c>
      <c r="F217" s="11">
        <f t="shared" ref="F217:N217" si="64">SUM(F219)</f>
        <v>0</v>
      </c>
      <c r="G217" s="11">
        <f t="shared" si="64"/>
        <v>0</v>
      </c>
      <c r="H217" s="11">
        <f t="shared" si="64"/>
        <v>0</v>
      </c>
      <c r="I217" s="11">
        <f t="shared" si="64"/>
        <v>0</v>
      </c>
      <c r="J217" s="11">
        <f t="shared" si="64"/>
        <v>0</v>
      </c>
      <c r="K217" s="11">
        <f t="shared" si="64"/>
        <v>0</v>
      </c>
      <c r="L217" s="11">
        <f t="shared" si="64"/>
        <v>0</v>
      </c>
      <c r="M217" s="11">
        <f t="shared" si="64"/>
        <v>0</v>
      </c>
      <c r="N217" s="11">
        <f t="shared" si="64"/>
        <v>0</v>
      </c>
    </row>
    <row r="218" spans="1:14" ht="39.950000000000003" customHeight="1">
      <c r="A218" s="9"/>
      <c r="B218" s="10" t="s">
        <v>149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>
      <c r="A219" s="9">
        <v>2811</v>
      </c>
      <c r="B219" s="10" t="s">
        <v>280</v>
      </c>
      <c r="C219" s="9" t="s">
        <v>174</v>
      </c>
      <c r="D219" s="9" t="s">
        <v>145</v>
      </c>
      <c r="E219" s="9" t="s">
        <v>145</v>
      </c>
      <c r="F219" s="11">
        <f>SUM(G219,H219)</f>
        <v>0</v>
      </c>
      <c r="G219" s="11">
        <v>0</v>
      </c>
      <c r="H219" s="11">
        <v>0</v>
      </c>
      <c r="I219" s="11">
        <f>SUM(J219,K219)</f>
        <v>0</v>
      </c>
      <c r="J219" s="11">
        <v>0</v>
      </c>
      <c r="K219" s="11">
        <v>0</v>
      </c>
      <c r="L219" s="11">
        <f>SUM(M219,N219)</f>
        <v>0</v>
      </c>
      <c r="M219" s="11">
        <v>0</v>
      </c>
      <c r="N219" s="11">
        <v>0</v>
      </c>
    </row>
    <row r="220" spans="1:14" ht="39.950000000000003" customHeight="1">
      <c r="A220" s="9">
        <v>2820</v>
      </c>
      <c r="B220" s="10" t="s">
        <v>281</v>
      </c>
      <c r="C220" s="9" t="s">
        <v>174</v>
      </c>
      <c r="D220" s="9" t="s">
        <v>152</v>
      </c>
      <c r="E220" s="9" t="s">
        <v>146</v>
      </c>
      <c r="F220" s="11">
        <f t="shared" ref="F220:N220" si="65">SUM(F222:F228)</f>
        <v>41345000</v>
      </c>
      <c r="G220" s="11">
        <f t="shared" si="65"/>
        <v>40345000</v>
      </c>
      <c r="H220" s="11">
        <f t="shared" si="65"/>
        <v>1000000</v>
      </c>
      <c r="I220" s="11">
        <f t="shared" si="65"/>
        <v>44971000</v>
      </c>
      <c r="J220" s="11">
        <f t="shared" si="65"/>
        <v>43671000</v>
      </c>
      <c r="K220" s="11">
        <f t="shared" si="65"/>
        <v>1300000</v>
      </c>
      <c r="L220" s="11">
        <f t="shared" si="65"/>
        <v>28248326.600000001</v>
      </c>
      <c r="M220" s="11">
        <f t="shared" si="65"/>
        <v>27704546.600000001</v>
      </c>
      <c r="N220" s="11">
        <f t="shared" si="65"/>
        <v>543780</v>
      </c>
    </row>
    <row r="221" spans="1:14" ht="39.950000000000003" customHeight="1">
      <c r="A221" s="9"/>
      <c r="B221" s="10" t="s">
        <v>149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>
      <c r="A222" s="9">
        <v>2821</v>
      </c>
      <c r="B222" s="10" t="s">
        <v>282</v>
      </c>
      <c r="C222" s="9" t="s">
        <v>174</v>
      </c>
      <c r="D222" s="9" t="s">
        <v>152</v>
      </c>
      <c r="E222" s="9" t="s">
        <v>145</v>
      </c>
      <c r="F222" s="11">
        <f t="shared" ref="F222:F228" si="66">SUM(G222,H222)</f>
        <v>0</v>
      </c>
      <c r="G222" s="11">
        <v>0</v>
      </c>
      <c r="H222" s="11">
        <v>0</v>
      </c>
      <c r="I222" s="11">
        <f t="shared" ref="I222:I228" si="67">SUM(J222,K222)</f>
        <v>0</v>
      </c>
      <c r="J222" s="11">
        <v>0</v>
      </c>
      <c r="K222" s="11">
        <v>0</v>
      </c>
      <c r="L222" s="11">
        <f t="shared" ref="L222:L228" si="68">SUM(M222,N222)</f>
        <v>0</v>
      </c>
      <c r="M222" s="11">
        <v>0</v>
      </c>
      <c r="N222" s="11">
        <v>0</v>
      </c>
    </row>
    <row r="223" spans="1:14" ht="39.950000000000003" customHeight="1">
      <c r="A223" s="9">
        <v>2822</v>
      </c>
      <c r="B223" s="10" t="s">
        <v>283</v>
      </c>
      <c r="C223" s="9" t="s">
        <v>174</v>
      </c>
      <c r="D223" s="9" t="s">
        <v>152</v>
      </c>
      <c r="E223" s="9" t="s">
        <v>152</v>
      </c>
      <c r="F223" s="11">
        <f t="shared" si="66"/>
        <v>0</v>
      </c>
      <c r="G223" s="11">
        <v>0</v>
      </c>
      <c r="H223" s="11">
        <v>0</v>
      </c>
      <c r="I223" s="11">
        <f t="shared" si="67"/>
        <v>0</v>
      </c>
      <c r="J223" s="11">
        <v>0</v>
      </c>
      <c r="K223" s="11">
        <v>0</v>
      </c>
      <c r="L223" s="11">
        <f t="shared" si="68"/>
        <v>0</v>
      </c>
      <c r="M223" s="11">
        <v>0</v>
      </c>
      <c r="N223" s="11">
        <v>0</v>
      </c>
    </row>
    <row r="224" spans="1:14" ht="39.950000000000003" customHeight="1">
      <c r="A224" s="9">
        <v>2823</v>
      </c>
      <c r="B224" s="10" t="s">
        <v>284</v>
      </c>
      <c r="C224" s="9" t="s">
        <v>174</v>
      </c>
      <c r="D224" s="9" t="s">
        <v>152</v>
      </c>
      <c r="E224" s="9" t="s">
        <v>154</v>
      </c>
      <c r="F224" s="11">
        <f t="shared" si="66"/>
        <v>36345000</v>
      </c>
      <c r="G224" s="11">
        <v>35345000</v>
      </c>
      <c r="H224" s="11">
        <v>1000000</v>
      </c>
      <c r="I224" s="11">
        <f t="shared" si="67"/>
        <v>36945000</v>
      </c>
      <c r="J224" s="11">
        <v>35645000</v>
      </c>
      <c r="K224" s="11">
        <v>1300000</v>
      </c>
      <c r="L224" s="11">
        <f t="shared" si="68"/>
        <v>23128576.600000001</v>
      </c>
      <c r="M224" s="11">
        <v>22584796.600000001</v>
      </c>
      <c r="N224" s="11">
        <v>543780</v>
      </c>
    </row>
    <row r="225" spans="1:14" ht="39.950000000000003" customHeight="1">
      <c r="A225" s="9">
        <v>2824</v>
      </c>
      <c r="B225" s="10" t="s">
        <v>285</v>
      </c>
      <c r="C225" s="9" t="s">
        <v>174</v>
      </c>
      <c r="D225" s="9" t="s">
        <v>152</v>
      </c>
      <c r="E225" s="9" t="s">
        <v>163</v>
      </c>
      <c r="F225" s="11">
        <f t="shared" si="66"/>
        <v>5000000</v>
      </c>
      <c r="G225" s="11">
        <v>5000000</v>
      </c>
      <c r="H225" s="11">
        <v>0</v>
      </c>
      <c r="I225" s="11">
        <f t="shared" si="67"/>
        <v>8026000</v>
      </c>
      <c r="J225" s="11">
        <v>8026000</v>
      </c>
      <c r="K225" s="11">
        <v>0</v>
      </c>
      <c r="L225" s="11">
        <f t="shared" si="68"/>
        <v>5119750</v>
      </c>
      <c r="M225" s="11">
        <v>5119750</v>
      </c>
      <c r="N225" s="11">
        <v>0</v>
      </c>
    </row>
    <row r="226" spans="1:14" ht="39.950000000000003" customHeight="1">
      <c r="A226" s="9">
        <v>2825</v>
      </c>
      <c r="B226" s="10" t="s">
        <v>286</v>
      </c>
      <c r="C226" s="9" t="s">
        <v>174</v>
      </c>
      <c r="D226" s="9" t="s">
        <v>152</v>
      </c>
      <c r="E226" s="9" t="s">
        <v>166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>
      <c r="A227" s="9">
        <v>2826</v>
      </c>
      <c r="B227" s="10" t="s">
        <v>287</v>
      </c>
      <c r="C227" s="9" t="s">
        <v>174</v>
      </c>
      <c r="D227" s="9" t="s">
        <v>152</v>
      </c>
      <c r="E227" s="9" t="s">
        <v>169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>
      <c r="A228" s="9">
        <v>2827</v>
      </c>
      <c r="B228" s="10" t="s">
        <v>288</v>
      </c>
      <c r="C228" s="9" t="s">
        <v>174</v>
      </c>
      <c r="D228" s="9" t="s">
        <v>152</v>
      </c>
      <c r="E228" s="9" t="s">
        <v>172</v>
      </c>
      <c r="F228" s="11">
        <f t="shared" si="66"/>
        <v>0</v>
      </c>
      <c r="G228" s="11">
        <v>0</v>
      </c>
      <c r="H228" s="11">
        <v>0</v>
      </c>
      <c r="I228" s="11">
        <f t="shared" si="67"/>
        <v>0</v>
      </c>
      <c r="J228" s="11">
        <v>0</v>
      </c>
      <c r="K228" s="11">
        <v>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>
      <c r="A229" s="9">
        <v>2830</v>
      </c>
      <c r="B229" s="10" t="s">
        <v>289</v>
      </c>
      <c r="C229" s="9" t="s">
        <v>174</v>
      </c>
      <c r="D229" s="9" t="s">
        <v>154</v>
      </c>
      <c r="E229" s="9" t="s">
        <v>146</v>
      </c>
      <c r="F229" s="11">
        <f t="shared" ref="F229:N229" si="69">SUM(F231:F233)</f>
        <v>1000000</v>
      </c>
      <c r="G229" s="11">
        <f t="shared" si="69"/>
        <v>1000000</v>
      </c>
      <c r="H229" s="11">
        <f t="shared" si="69"/>
        <v>0</v>
      </c>
      <c r="I229" s="11">
        <f t="shared" si="69"/>
        <v>1000000</v>
      </c>
      <c r="J229" s="11">
        <f t="shared" si="69"/>
        <v>1000000</v>
      </c>
      <c r="K229" s="11">
        <f t="shared" si="69"/>
        <v>0</v>
      </c>
      <c r="L229" s="11">
        <f t="shared" si="69"/>
        <v>180000</v>
      </c>
      <c r="M229" s="11">
        <f t="shared" si="69"/>
        <v>180000</v>
      </c>
      <c r="N229" s="11">
        <f t="shared" si="69"/>
        <v>0</v>
      </c>
    </row>
    <row r="230" spans="1:14" ht="39.950000000000003" customHeight="1">
      <c r="A230" s="9"/>
      <c r="B230" s="10" t="s">
        <v>149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>
      <c r="A231" s="9">
        <v>2831</v>
      </c>
      <c r="B231" s="10" t="s">
        <v>290</v>
      </c>
      <c r="C231" s="9" t="s">
        <v>174</v>
      </c>
      <c r="D231" s="9" t="s">
        <v>154</v>
      </c>
      <c r="E231" s="9" t="s">
        <v>145</v>
      </c>
      <c r="F231" s="11">
        <f>SUM(G231,H231)</f>
        <v>1000000</v>
      </c>
      <c r="G231" s="11">
        <v>1000000</v>
      </c>
      <c r="H231" s="11">
        <v>0</v>
      </c>
      <c r="I231" s="11">
        <f>SUM(J231,K231)</f>
        <v>1000000</v>
      </c>
      <c r="J231" s="11">
        <v>1000000</v>
      </c>
      <c r="K231" s="11">
        <v>0</v>
      </c>
      <c r="L231" s="11">
        <f>SUM(M231,N231)</f>
        <v>180000</v>
      </c>
      <c r="M231" s="11">
        <v>180000</v>
      </c>
      <c r="N231" s="11">
        <v>0</v>
      </c>
    </row>
    <row r="232" spans="1:14" ht="39.950000000000003" customHeight="1">
      <c r="A232" s="9">
        <v>2832</v>
      </c>
      <c r="B232" s="10" t="s">
        <v>291</v>
      </c>
      <c r="C232" s="9" t="s">
        <v>174</v>
      </c>
      <c r="D232" s="9" t="s">
        <v>154</v>
      </c>
      <c r="E232" s="9" t="s">
        <v>152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>
      <c r="A233" s="9">
        <v>2833</v>
      </c>
      <c r="B233" s="10" t="s">
        <v>292</v>
      </c>
      <c r="C233" s="9" t="s">
        <v>174</v>
      </c>
      <c r="D233" s="9" t="s">
        <v>154</v>
      </c>
      <c r="E233" s="9" t="s">
        <v>154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>
      <c r="A234" s="9">
        <v>2840</v>
      </c>
      <c r="B234" s="10" t="s">
        <v>293</v>
      </c>
      <c r="C234" s="9" t="s">
        <v>174</v>
      </c>
      <c r="D234" s="9" t="s">
        <v>163</v>
      </c>
      <c r="E234" s="9" t="s">
        <v>146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>
      <c r="A235" s="9"/>
      <c r="B235" s="10" t="s">
        <v>149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>
      <c r="A236" s="9">
        <v>2841</v>
      </c>
      <c r="B236" s="10" t="s">
        <v>294</v>
      </c>
      <c r="C236" s="9" t="s">
        <v>174</v>
      </c>
      <c r="D236" s="9" t="s">
        <v>163</v>
      </c>
      <c r="E236" s="9" t="s">
        <v>145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>
      <c r="A237" s="9">
        <v>2842</v>
      </c>
      <c r="B237" s="10" t="s">
        <v>295</v>
      </c>
      <c r="C237" s="9" t="s">
        <v>174</v>
      </c>
      <c r="D237" s="9" t="s">
        <v>163</v>
      </c>
      <c r="E237" s="9" t="s">
        <v>152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>
      <c r="A238" s="9">
        <v>2843</v>
      </c>
      <c r="B238" s="10" t="s">
        <v>293</v>
      </c>
      <c r="C238" s="9" t="s">
        <v>174</v>
      </c>
      <c r="D238" s="9" t="s">
        <v>163</v>
      </c>
      <c r="E238" s="9" t="s">
        <v>154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>
      <c r="A239" s="9">
        <v>2850</v>
      </c>
      <c r="B239" s="10" t="s">
        <v>296</v>
      </c>
      <c r="C239" s="9" t="s">
        <v>174</v>
      </c>
      <c r="D239" s="9" t="s">
        <v>166</v>
      </c>
      <c r="E239" s="9" t="s">
        <v>146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>
      <c r="A240" s="9"/>
      <c r="B240" s="10" t="s">
        <v>149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>
      <c r="A241" s="9">
        <v>2851</v>
      </c>
      <c r="B241" s="10" t="s">
        <v>296</v>
      </c>
      <c r="C241" s="9" t="s">
        <v>174</v>
      </c>
      <c r="D241" s="9" t="s">
        <v>166</v>
      </c>
      <c r="E241" s="9" t="s">
        <v>145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>
      <c r="A242" s="9">
        <v>2860</v>
      </c>
      <c r="B242" s="10" t="s">
        <v>297</v>
      </c>
      <c r="C242" s="9" t="s">
        <v>174</v>
      </c>
      <c r="D242" s="9" t="s">
        <v>169</v>
      </c>
      <c r="E242" s="9" t="s">
        <v>146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>
      <c r="A243" s="9"/>
      <c r="B243" s="10" t="s">
        <v>149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>
      <c r="A244" s="9">
        <v>2861</v>
      </c>
      <c r="B244" s="10" t="s">
        <v>297</v>
      </c>
      <c r="C244" s="9" t="s">
        <v>174</v>
      </c>
      <c r="D244" s="9" t="s">
        <v>169</v>
      </c>
      <c r="E244" s="9" t="s">
        <v>145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>
      <c r="A245" s="9">
        <v>2900</v>
      </c>
      <c r="B245" s="10" t="s">
        <v>298</v>
      </c>
      <c r="C245" s="9" t="s">
        <v>244</v>
      </c>
      <c r="D245" s="9" t="s">
        <v>146</v>
      </c>
      <c r="E245" s="9" t="s">
        <v>146</v>
      </c>
      <c r="F245" s="11">
        <f t="shared" ref="F245:N245" si="73">SUM(F247,F251,F255,F259,F263,F267,F270,F273)</f>
        <v>160935800</v>
      </c>
      <c r="G245" s="11">
        <f t="shared" si="73"/>
        <v>160085800</v>
      </c>
      <c r="H245" s="11">
        <f t="shared" si="73"/>
        <v>850000</v>
      </c>
      <c r="I245" s="11">
        <f t="shared" si="73"/>
        <v>164530300</v>
      </c>
      <c r="J245" s="11">
        <f t="shared" si="73"/>
        <v>162370300</v>
      </c>
      <c r="K245" s="11">
        <f t="shared" si="73"/>
        <v>2160000</v>
      </c>
      <c r="L245" s="11">
        <f t="shared" si="73"/>
        <v>107053820</v>
      </c>
      <c r="M245" s="11">
        <f t="shared" si="73"/>
        <v>106381820</v>
      </c>
      <c r="N245" s="11">
        <f t="shared" si="73"/>
        <v>672000</v>
      </c>
    </row>
    <row r="246" spans="1:14" ht="39.950000000000003" customHeight="1">
      <c r="A246" s="9"/>
      <c r="B246" s="10" t="s">
        <v>149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>
      <c r="A247" s="9">
        <v>2910</v>
      </c>
      <c r="B247" s="10" t="s">
        <v>299</v>
      </c>
      <c r="C247" s="9" t="s">
        <v>244</v>
      </c>
      <c r="D247" s="9" t="s">
        <v>145</v>
      </c>
      <c r="E247" s="9" t="s">
        <v>146</v>
      </c>
      <c r="F247" s="11">
        <f t="shared" ref="F247:N247" si="74">SUM(F249:F250)</f>
        <v>103295800</v>
      </c>
      <c r="G247" s="11">
        <f t="shared" si="74"/>
        <v>103295800</v>
      </c>
      <c r="H247" s="11">
        <f t="shared" si="74"/>
        <v>0</v>
      </c>
      <c r="I247" s="11">
        <f t="shared" si="74"/>
        <v>106190300</v>
      </c>
      <c r="J247" s="11">
        <f t="shared" si="74"/>
        <v>105180300</v>
      </c>
      <c r="K247" s="11">
        <f t="shared" si="74"/>
        <v>1010000</v>
      </c>
      <c r="L247" s="11">
        <f t="shared" si="74"/>
        <v>68207312</v>
      </c>
      <c r="M247" s="11">
        <f t="shared" si="74"/>
        <v>68207312</v>
      </c>
      <c r="N247" s="11">
        <f t="shared" si="74"/>
        <v>0</v>
      </c>
    </row>
    <row r="248" spans="1:14" ht="39.950000000000003" customHeight="1">
      <c r="A248" s="9"/>
      <c r="B248" s="10" t="s">
        <v>149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>
      <c r="A249" s="9">
        <v>2911</v>
      </c>
      <c r="B249" s="10" t="s">
        <v>300</v>
      </c>
      <c r="C249" s="9" t="s">
        <v>244</v>
      </c>
      <c r="D249" s="9" t="s">
        <v>145</v>
      </c>
      <c r="E249" s="9" t="s">
        <v>145</v>
      </c>
      <c r="F249" s="11">
        <f>SUM(G249,H249)</f>
        <v>103295800</v>
      </c>
      <c r="G249" s="11">
        <v>103295800</v>
      </c>
      <c r="H249" s="11">
        <v>0</v>
      </c>
      <c r="I249" s="11">
        <f>SUM(J249,K249)</f>
        <v>106190300</v>
      </c>
      <c r="J249" s="11">
        <v>105180300</v>
      </c>
      <c r="K249" s="11">
        <v>1010000</v>
      </c>
      <c r="L249" s="11">
        <f>SUM(M249,N249)</f>
        <v>68207312</v>
      </c>
      <c r="M249" s="11">
        <v>68207312</v>
      </c>
      <c r="N249" s="11">
        <v>0</v>
      </c>
    </row>
    <row r="250" spans="1:14" ht="39.950000000000003" customHeight="1">
      <c r="A250" s="9">
        <v>2912</v>
      </c>
      <c r="B250" s="10" t="s">
        <v>301</v>
      </c>
      <c r="C250" s="9" t="s">
        <v>244</v>
      </c>
      <c r="D250" s="9" t="s">
        <v>145</v>
      </c>
      <c r="E250" s="9" t="s">
        <v>152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>
      <c r="A251" s="9">
        <v>2920</v>
      </c>
      <c r="B251" s="10" t="s">
        <v>302</v>
      </c>
      <c r="C251" s="9" t="s">
        <v>244</v>
      </c>
      <c r="D251" s="9" t="s">
        <v>152</v>
      </c>
      <c r="E251" s="9" t="s">
        <v>146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>
      <c r="A252" s="9"/>
      <c r="B252" s="10" t="s">
        <v>149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>
      <c r="A253" s="9">
        <v>2921</v>
      </c>
      <c r="B253" s="10" t="s">
        <v>303</v>
      </c>
      <c r="C253" s="9" t="s">
        <v>244</v>
      </c>
      <c r="D253" s="9" t="s">
        <v>152</v>
      </c>
      <c r="E253" s="9" t="s">
        <v>145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>
      <c r="A254" s="9">
        <v>2922</v>
      </c>
      <c r="B254" s="10" t="s">
        <v>304</v>
      </c>
      <c r="C254" s="9" t="s">
        <v>244</v>
      </c>
      <c r="D254" s="9" t="s">
        <v>152</v>
      </c>
      <c r="E254" s="9" t="s">
        <v>152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>
      <c r="A255" s="9">
        <v>2930</v>
      </c>
      <c r="B255" s="10" t="s">
        <v>305</v>
      </c>
      <c r="C255" s="9" t="s">
        <v>244</v>
      </c>
      <c r="D255" s="9" t="s">
        <v>154</v>
      </c>
      <c r="E255" s="9" t="s">
        <v>146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>
      <c r="A256" s="9"/>
      <c r="B256" s="10" t="s">
        <v>149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>
      <c r="A257" s="9">
        <v>2931</v>
      </c>
      <c r="B257" s="10" t="s">
        <v>306</v>
      </c>
      <c r="C257" s="9" t="s">
        <v>244</v>
      </c>
      <c r="D257" s="9" t="s">
        <v>154</v>
      </c>
      <c r="E257" s="9" t="s">
        <v>145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>
      <c r="A258" s="9">
        <v>2932</v>
      </c>
      <c r="B258" s="10" t="s">
        <v>307</v>
      </c>
      <c r="C258" s="9" t="s">
        <v>244</v>
      </c>
      <c r="D258" s="9" t="s">
        <v>154</v>
      </c>
      <c r="E258" s="9" t="s">
        <v>152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>
      <c r="A259" s="9">
        <v>2940</v>
      </c>
      <c r="B259" s="10" t="s">
        <v>308</v>
      </c>
      <c r="C259" s="9" t="s">
        <v>244</v>
      </c>
      <c r="D259" s="9" t="s">
        <v>163</v>
      </c>
      <c r="E259" s="9" t="s">
        <v>146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>
      <c r="A260" s="9"/>
      <c r="B260" s="10" t="s">
        <v>149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>
      <c r="A261" s="9">
        <v>2941</v>
      </c>
      <c r="B261" s="10" t="s">
        <v>309</v>
      </c>
      <c r="C261" s="9" t="s">
        <v>244</v>
      </c>
      <c r="D261" s="9" t="s">
        <v>163</v>
      </c>
      <c r="E261" s="9" t="s">
        <v>145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>
      <c r="A262" s="9">
        <v>2942</v>
      </c>
      <c r="B262" s="10" t="s">
        <v>310</v>
      </c>
      <c r="C262" s="9" t="s">
        <v>244</v>
      </c>
      <c r="D262" s="9" t="s">
        <v>163</v>
      </c>
      <c r="E262" s="9" t="s">
        <v>152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>
      <c r="A263" s="9">
        <v>2950</v>
      </c>
      <c r="B263" s="10" t="s">
        <v>311</v>
      </c>
      <c r="C263" s="9" t="s">
        <v>244</v>
      </c>
      <c r="D263" s="9" t="s">
        <v>166</v>
      </c>
      <c r="E263" s="9" t="s">
        <v>146</v>
      </c>
      <c r="F263" s="11">
        <f t="shared" ref="F263:N263" si="78">SUM(F265:F266)</f>
        <v>57640000</v>
      </c>
      <c r="G263" s="11">
        <f t="shared" si="78"/>
        <v>56790000</v>
      </c>
      <c r="H263" s="11">
        <f t="shared" si="78"/>
        <v>850000</v>
      </c>
      <c r="I263" s="11">
        <f t="shared" si="78"/>
        <v>58340000</v>
      </c>
      <c r="J263" s="11">
        <f t="shared" si="78"/>
        <v>57190000</v>
      </c>
      <c r="K263" s="11">
        <f t="shared" si="78"/>
        <v>1150000</v>
      </c>
      <c r="L263" s="11">
        <f t="shared" si="78"/>
        <v>38846508</v>
      </c>
      <c r="M263" s="11">
        <f t="shared" si="78"/>
        <v>38174508</v>
      </c>
      <c r="N263" s="11">
        <f t="shared" si="78"/>
        <v>672000</v>
      </c>
    </row>
    <row r="264" spans="1:14" ht="39.950000000000003" customHeight="1">
      <c r="A264" s="9"/>
      <c r="B264" s="10" t="s">
        <v>149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>
      <c r="A265" s="9">
        <v>2951</v>
      </c>
      <c r="B265" s="10" t="s">
        <v>312</v>
      </c>
      <c r="C265" s="9" t="s">
        <v>244</v>
      </c>
      <c r="D265" s="9" t="s">
        <v>166</v>
      </c>
      <c r="E265" s="9" t="s">
        <v>145</v>
      </c>
      <c r="F265" s="11">
        <f>SUM(G265,H265)</f>
        <v>57640000</v>
      </c>
      <c r="G265" s="11">
        <v>56790000</v>
      </c>
      <c r="H265" s="11">
        <v>850000</v>
      </c>
      <c r="I265" s="11">
        <f>SUM(J265,K265)</f>
        <v>58340000</v>
      </c>
      <c r="J265" s="11">
        <v>57190000</v>
      </c>
      <c r="K265" s="11">
        <v>1150000</v>
      </c>
      <c r="L265" s="11">
        <f>SUM(M265,N265)</f>
        <v>38846508</v>
      </c>
      <c r="M265" s="11">
        <v>38174508</v>
      </c>
      <c r="N265" s="11">
        <v>672000</v>
      </c>
    </row>
    <row r="266" spans="1:14" ht="39.950000000000003" customHeight="1">
      <c r="A266" s="9">
        <v>2952</v>
      </c>
      <c r="B266" s="10" t="s">
        <v>313</v>
      </c>
      <c r="C266" s="9" t="s">
        <v>244</v>
      </c>
      <c r="D266" s="9" t="s">
        <v>166</v>
      </c>
      <c r="E266" s="9" t="s">
        <v>152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>
      <c r="A267" s="9">
        <v>2960</v>
      </c>
      <c r="B267" s="10" t="s">
        <v>314</v>
      </c>
      <c r="C267" s="9" t="s">
        <v>244</v>
      </c>
      <c r="D267" s="9" t="s">
        <v>169</v>
      </c>
      <c r="E267" s="9" t="s">
        <v>146</v>
      </c>
      <c r="F267" s="11">
        <f t="shared" ref="F267:N267" si="79">SUM(F269)</f>
        <v>0</v>
      </c>
      <c r="G267" s="11">
        <f t="shared" si="79"/>
        <v>0</v>
      </c>
      <c r="H267" s="11">
        <f t="shared" si="79"/>
        <v>0</v>
      </c>
      <c r="I267" s="11">
        <f t="shared" si="79"/>
        <v>0</v>
      </c>
      <c r="J267" s="11">
        <f t="shared" si="79"/>
        <v>0</v>
      </c>
      <c r="K267" s="11">
        <f t="shared" si="79"/>
        <v>0</v>
      </c>
      <c r="L267" s="11">
        <f t="shared" si="79"/>
        <v>0</v>
      </c>
      <c r="M267" s="11">
        <f t="shared" si="79"/>
        <v>0</v>
      </c>
      <c r="N267" s="11">
        <f t="shared" si="79"/>
        <v>0</v>
      </c>
    </row>
    <row r="268" spans="1:14" ht="39.950000000000003" customHeight="1">
      <c r="A268" s="9"/>
      <c r="B268" s="10" t="s">
        <v>149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>
      <c r="A269" s="9">
        <v>2961</v>
      </c>
      <c r="B269" s="10" t="s">
        <v>314</v>
      </c>
      <c r="C269" s="9" t="s">
        <v>244</v>
      </c>
      <c r="D269" s="9" t="s">
        <v>169</v>
      </c>
      <c r="E269" s="9" t="s">
        <v>145</v>
      </c>
      <c r="F269" s="11">
        <f>SUM(G269,H269)</f>
        <v>0</v>
      </c>
      <c r="G269" s="11">
        <v>0</v>
      </c>
      <c r="H269" s="11">
        <v>0</v>
      </c>
      <c r="I269" s="11">
        <f>SUM(J269,K269)</f>
        <v>0</v>
      </c>
      <c r="J269" s="11">
        <v>0</v>
      </c>
      <c r="K269" s="11">
        <v>0</v>
      </c>
      <c r="L269" s="11">
        <f>SUM(M269,N269)</f>
        <v>0</v>
      </c>
      <c r="M269" s="11">
        <v>0</v>
      </c>
      <c r="N269" s="11">
        <v>0</v>
      </c>
    </row>
    <row r="270" spans="1:14" ht="39.950000000000003" customHeight="1">
      <c r="A270" s="9">
        <v>2970</v>
      </c>
      <c r="B270" s="10" t="s">
        <v>315</v>
      </c>
      <c r="C270" s="9" t="s">
        <v>244</v>
      </c>
      <c r="D270" s="9" t="s">
        <v>172</v>
      </c>
      <c r="E270" s="9" t="s">
        <v>146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>
      <c r="A271" s="9"/>
      <c r="B271" s="10" t="s">
        <v>149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>
      <c r="A272" s="9">
        <v>2971</v>
      </c>
      <c r="B272" s="10" t="s">
        <v>315</v>
      </c>
      <c r="C272" s="9" t="s">
        <v>244</v>
      </c>
      <c r="D272" s="9" t="s">
        <v>172</v>
      </c>
      <c r="E272" s="9" t="s">
        <v>145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>
      <c r="A273" s="9">
        <v>2980</v>
      </c>
      <c r="B273" s="10" t="s">
        <v>316</v>
      </c>
      <c r="C273" s="9" t="s">
        <v>244</v>
      </c>
      <c r="D273" s="9" t="s">
        <v>174</v>
      </c>
      <c r="E273" s="9" t="s">
        <v>146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>
      <c r="A274" s="9"/>
      <c r="B274" s="10" t="s">
        <v>149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>
      <c r="A275" s="9">
        <v>2981</v>
      </c>
      <c r="B275" s="10" t="s">
        <v>316</v>
      </c>
      <c r="C275" s="9" t="s">
        <v>244</v>
      </c>
      <c r="D275" s="9" t="s">
        <v>174</v>
      </c>
      <c r="E275" s="9" t="s">
        <v>145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>
      <c r="A276" s="9">
        <v>3000</v>
      </c>
      <c r="B276" s="10" t="s">
        <v>317</v>
      </c>
      <c r="C276" s="9" t="s">
        <v>318</v>
      </c>
      <c r="D276" s="9" t="s">
        <v>146</v>
      </c>
      <c r="E276" s="9" t="s">
        <v>146</v>
      </c>
      <c r="F276" s="11">
        <f t="shared" ref="F276:L276" si="82">SUM(F278,F282,F285,F288,F291,F294,F297,F300,F304)</f>
        <v>13220000</v>
      </c>
      <c r="G276" s="11">
        <f t="shared" si="82"/>
        <v>13220000</v>
      </c>
      <c r="H276" s="11">
        <f t="shared" si="82"/>
        <v>0</v>
      </c>
      <c r="I276" s="11">
        <f t="shared" si="82"/>
        <v>15820000</v>
      </c>
      <c r="J276" s="11">
        <f t="shared" si="82"/>
        <v>15820000</v>
      </c>
      <c r="K276" s="11">
        <f t="shared" si="82"/>
        <v>0</v>
      </c>
      <c r="L276" s="11">
        <f t="shared" si="82"/>
        <v>11455000</v>
      </c>
      <c r="M276" s="11">
        <f>SUM(M278,M282,M285,M288,M291,M294,M297,M2300,M304)</f>
        <v>11455000</v>
      </c>
      <c r="N276" s="11">
        <f>SUM(N278,N282,N285,N288,N291,N294,N297,N300,N304)</f>
        <v>0</v>
      </c>
    </row>
    <row r="277" spans="1:14" ht="39.950000000000003" customHeight="1">
      <c r="A277" s="9"/>
      <c r="B277" s="10" t="s">
        <v>149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>
      <c r="A278" s="9">
        <v>3010</v>
      </c>
      <c r="B278" s="10" t="s">
        <v>319</v>
      </c>
      <c r="C278" s="9" t="s">
        <v>318</v>
      </c>
      <c r="D278" s="9" t="s">
        <v>145</v>
      </c>
      <c r="E278" s="9" t="s">
        <v>146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>
      <c r="A279" s="9"/>
      <c r="B279" s="10" t="s">
        <v>149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>
      <c r="A280" s="9">
        <v>3011</v>
      </c>
      <c r="B280" s="10" t="s">
        <v>320</v>
      </c>
      <c r="C280" s="9" t="s">
        <v>318</v>
      </c>
      <c r="D280" s="9" t="s">
        <v>145</v>
      </c>
      <c r="E280" s="9" t="s">
        <v>145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>
      <c r="A281" s="9">
        <v>3012</v>
      </c>
      <c r="B281" s="10" t="s">
        <v>321</v>
      </c>
      <c r="C281" s="9" t="s">
        <v>318</v>
      </c>
      <c r="D281" s="9" t="s">
        <v>145</v>
      </c>
      <c r="E281" s="9" t="s">
        <v>152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>
      <c r="A282" s="9">
        <v>3020</v>
      </c>
      <c r="B282" s="10" t="s">
        <v>322</v>
      </c>
      <c r="C282" s="9" t="s">
        <v>318</v>
      </c>
      <c r="D282" s="9" t="s">
        <v>152</v>
      </c>
      <c r="E282" s="9" t="s">
        <v>146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>
      <c r="A283" s="9"/>
      <c r="B283" s="10" t="s">
        <v>149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>
      <c r="A284" s="9">
        <v>3021</v>
      </c>
      <c r="B284" s="10" t="s">
        <v>322</v>
      </c>
      <c r="C284" s="9" t="s">
        <v>318</v>
      </c>
      <c r="D284" s="9" t="s">
        <v>152</v>
      </c>
      <c r="E284" s="9" t="s">
        <v>145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>
      <c r="A285" s="9">
        <v>3030</v>
      </c>
      <c r="B285" s="10" t="s">
        <v>323</v>
      </c>
      <c r="C285" s="9" t="s">
        <v>318</v>
      </c>
      <c r="D285" s="9" t="s">
        <v>154</v>
      </c>
      <c r="E285" s="9" t="s">
        <v>146</v>
      </c>
      <c r="F285" s="11">
        <f t="shared" ref="F285:N285" si="85">SUM(F287)</f>
        <v>2500000</v>
      </c>
      <c r="G285" s="11">
        <f t="shared" si="85"/>
        <v>2500000</v>
      </c>
      <c r="H285" s="11">
        <f t="shared" si="85"/>
        <v>0</v>
      </c>
      <c r="I285" s="11">
        <f t="shared" si="85"/>
        <v>2500000</v>
      </c>
      <c r="J285" s="11">
        <f t="shared" si="85"/>
        <v>2500000</v>
      </c>
      <c r="K285" s="11">
        <f t="shared" si="85"/>
        <v>0</v>
      </c>
      <c r="L285" s="11">
        <f t="shared" si="85"/>
        <v>1575000</v>
      </c>
      <c r="M285" s="11">
        <f t="shared" si="85"/>
        <v>1575000</v>
      </c>
      <c r="N285" s="11">
        <f t="shared" si="85"/>
        <v>0</v>
      </c>
    </row>
    <row r="286" spans="1:14" ht="39.950000000000003" customHeight="1">
      <c r="A286" s="9"/>
      <c r="B286" s="10" t="s">
        <v>149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>
      <c r="A287" s="9">
        <v>3031</v>
      </c>
      <c r="B287" s="10" t="s">
        <v>323</v>
      </c>
      <c r="C287" s="9" t="s">
        <v>318</v>
      </c>
      <c r="D287" s="9" t="s">
        <v>154</v>
      </c>
      <c r="E287" s="9" t="s">
        <v>145</v>
      </c>
      <c r="F287" s="11">
        <f>SUM(G287,H287)</f>
        <v>2500000</v>
      </c>
      <c r="G287" s="11">
        <v>2500000</v>
      </c>
      <c r="H287" s="11">
        <v>0</v>
      </c>
      <c r="I287" s="11">
        <f>SUM(J287,K287)</f>
        <v>2500000</v>
      </c>
      <c r="J287" s="11">
        <v>2500000</v>
      </c>
      <c r="K287" s="11">
        <v>0</v>
      </c>
      <c r="L287" s="11">
        <f>SUM(M287,N287)</f>
        <v>1575000</v>
      </c>
      <c r="M287" s="11">
        <v>1575000</v>
      </c>
      <c r="N287" s="11">
        <v>0</v>
      </c>
    </row>
    <row r="288" spans="1:14" ht="39.950000000000003" customHeight="1">
      <c r="A288" s="9">
        <v>3040</v>
      </c>
      <c r="B288" s="10" t="s">
        <v>324</v>
      </c>
      <c r="C288" s="9" t="s">
        <v>318</v>
      </c>
      <c r="D288" s="9" t="s">
        <v>163</v>
      </c>
      <c r="E288" s="9" t="s">
        <v>146</v>
      </c>
      <c r="F288" s="11">
        <f t="shared" ref="F288:N288" si="86">SUM(F290)</f>
        <v>3720000</v>
      </c>
      <c r="G288" s="11">
        <f t="shared" si="86"/>
        <v>3720000</v>
      </c>
      <c r="H288" s="11">
        <f t="shared" si="86"/>
        <v>0</v>
      </c>
      <c r="I288" s="11">
        <f t="shared" si="86"/>
        <v>3720000</v>
      </c>
      <c r="J288" s="11">
        <f t="shared" si="86"/>
        <v>3720000</v>
      </c>
      <c r="K288" s="11">
        <f t="shared" si="86"/>
        <v>0</v>
      </c>
      <c r="L288" s="11">
        <f t="shared" si="86"/>
        <v>2355000</v>
      </c>
      <c r="M288" s="11">
        <f t="shared" si="86"/>
        <v>2355000</v>
      </c>
      <c r="N288" s="11">
        <f t="shared" si="86"/>
        <v>0</v>
      </c>
    </row>
    <row r="289" spans="1:14" ht="39.950000000000003" customHeight="1">
      <c r="A289" s="9"/>
      <c r="B289" s="10" t="s">
        <v>149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>
      <c r="A290" s="9">
        <v>3041</v>
      </c>
      <c r="B290" s="10" t="s">
        <v>324</v>
      </c>
      <c r="C290" s="9" t="s">
        <v>318</v>
      </c>
      <c r="D290" s="9" t="s">
        <v>163</v>
      </c>
      <c r="E290" s="9" t="s">
        <v>145</v>
      </c>
      <c r="F290" s="11">
        <f>SUM(G290,H290)</f>
        <v>3720000</v>
      </c>
      <c r="G290" s="11">
        <v>3720000</v>
      </c>
      <c r="H290" s="11">
        <v>0</v>
      </c>
      <c r="I290" s="11">
        <f>SUM(J290,K290)</f>
        <v>3720000</v>
      </c>
      <c r="J290" s="11">
        <v>3720000</v>
      </c>
      <c r="K290" s="11">
        <v>0</v>
      </c>
      <c r="L290" s="11">
        <f>SUM(M290,N290)</f>
        <v>2355000</v>
      </c>
      <c r="M290" s="11">
        <v>2355000</v>
      </c>
      <c r="N290" s="11">
        <v>0</v>
      </c>
    </row>
    <row r="291" spans="1:14" ht="39.950000000000003" customHeight="1">
      <c r="A291" s="9">
        <v>3050</v>
      </c>
      <c r="B291" s="10" t="s">
        <v>325</v>
      </c>
      <c r="C291" s="9" t="s">
        <v>318</v>
      </c>
      <c r="D291" s="9" t="s">
        <v>166</v>
      </c>
      <c r="E291" s="9" t="s">
        <v>146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2600000</v>
      </c>
      <c r="J291" s="11">
        <f t="shared" si="87"/>
        <v>2600000</v>
      </c>
      <c r="K291" s="11">
        <f t="shared" si="87"/>
        <v>0</v>
      </c>
      <c r="L291" s="11">
        <f t="shared" si="87"/>
        <v>2600000</v>
      </c>
      <c r="M291" s="11">
        <f t="shared" si="87"/>
        <v>2600000</v>
      </c>
      <c r="N291" s="11">
        <f t="shared" si="87"/>
        <v>0</v>
      </c>
    </row>
    <row r="292" spans="1:14" ht="39.950000000000003" customHeight="1">
      <c r="A292" s="9"/>
      <c r="B292" s="10" t="s">
        <v>149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>
      <c r="A293" s="9">
        <v>3051</v>
      </c>
      <c r="B293" s="10" t="s">
        <v>325</v>
      </c>
      <c r="C293" s="9" t="s">
        <v>318</v>
      </c>
      <c r="D293" s="9" t="s">
        <v>166</v>
      </c>
      <c r="E293" s="9" t="s">
        <v>145</v>
      </c>
      <c r="F293" s="11">
        <f>SUM(G293,H293)</f>
        <v>0</v>
      </c>
      <c r="G293" s="11">
        <v>0</v>
      </c>
      <c r="H293" s="11">
        <v>0</v>
      </c>
      <c r="I293" s="11">
        <f>SUM(J293,K293)</f>
        <v>2600000</v>
      </c>
      <c r="J293" s="11">
        <v>2600000</v>
      </c>
      <c r="K293" s="11">
        <v>0</v>
      </c>
      <c r="L293" s="11">
        <f>SUM(M293,N293)</f>
        <v>2600000</v>
      </c>
      <c r="M293" s="11">
        <v>2600000</v>
      </c>
      <c r="N293" s="11">
        <v>0</v>
      </c>
    </row>
    <row r="294" spans="1:14" ht="39.950000000000003" customHeight="1">
      <c r="A294" s="9">
        <v>3060</v>
      </c>
      <c r="B294" s="10" t="s">
        <v>326</v>
      </c>
      <c r="C294" s="9" t="s">
        <v>318</v>
      </c>
      <c r="D294" s="9" t="s">
        <v>169</v>
      </c>
      <c r="E294" s="9" t="s">
        <v>146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>
      <c r="A295" s="9"/>
      <c r="B295" s="10" t="s">
        <v>149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>
      <c r="A296" s="9">
        <v>3061</v>
      </c>
      <c r="B296" s="10" t="s">
        <v>326</v>
      </c>
      <c r="C296" s="9" t="s">
        <v>318</v>
      </c>
      <c r="D296" s="9" t="s">
        <v>169</v>
      </c>
      <c r="E296" s="9" t="s">
        <v>145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>
      <c r="A297" s="9">
        <v>3070</v>
      </c>
      <c r="B297" s="10" t="s">
        <v>327</v>
      </c>
      <c r="C297" s="9" t="s">
        <v>318</v>
      </c>
      <c r="D297" s="9" t="s">
        <v>172</v>
      </c>
      <c r="E297" s="9" t="s">
        <v>146</v>
      </c>
      <c r="F297" s="11">
        <f t="shared" ref="F297:N297" si="89">SUM(F299)</f>
        <v>7000000</v>
      </c>
      <c r="G297" s="11">
        <f t="shared" si="89"/>
        <v>7000000</v>
      </c>
      <c r="H297" s="11">
        <f t="shared" si="89"/>
        <v>0</v>
      </c>
      <c r="I297" s="11">
        <f t="shared" si="89"/>
        <v>7000000</v>
      </c>
      <c r="J297" s="11">
        <f t="shared" si="89"/>
        <v>7000000</v>
      </c>
      <c r="K297" s="11">
        <f t="shared" si="89"/>
        <v>0</v>
      </c>
      <c r="L297" s="11">
        <f t="shared" si="89"/>
        <v>4925000</v>
      </c>
      <c r="M297" s="11">
        <f t="shared" si="89"/>
        <v>4925000</v>
      </c>
      <c r="N297" s="11">
        <f t="shared" si="89"/>
        <v>0</v>
      </c>
    </row>
    <row r="298" spans="1:14" ht="39.950000000000003" customHeight="1">
      <c r="A298" s="9"/>
      <c r="B298" s="10" t="s">
        <v>149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>
      <c r="A299" s="9">
        <v>3071</v>
      </c>
      <c r="B299" s="10" t="s">
        <v>327</v>
      </c>
      <c r="C299" s="9" t="s">
        <v>318</v>
      </c>
      <c r="D299" s="9" t="s">
        <v>172</v>
      </c>
      <c r="E299" s="9" t="s">
        <v>145</v>
      </c>
      <c r="F299" s="11">
        <f>SUM(G299,H299)</f>
        <v>7000000</v>
      </c>
      <c r="G299" s="11">
        <v>7000000</v>
      </c>
      <c r="H299" s="11">
        <v>0</v>
      </c>
      <c r="I299" s="11">
        <f>SUM(J299,K299)</f>
        <v>7000000</v>
      </c>
      <c r="J299" s="11">
        <v>7000000</v>
      </c>
      <c r="K299" s="11">
        <v>0</v>
      </c>
      <c r="L299" s="11">
        <f>SUM(M299,N299)</f>
        <v>4925000</v>
      </c>
      <c r="M299" s="11">
        <v>4925000</v>
      </c>
      <c r="N299" s="11">
        <v>0</v>
      </c>
    </row>
    <row r="300" spans="1:14" ht="39.950000000000003" customHeight="1">
      <c r="A300" s="9">
        <v>3080</v>
      </c>
      <c r="B300" s="10" t="s">
        <v>328</v>
      </c>
      <c r="C300" s="9" t="s">
        <v>318</v>
      </c>
      <c r="D300" s="9" t="s">
        <v>174</v>
      </c>
      <c r="E300" s="9" t="s">
        <v>146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>
      <c r="A301" s="9"/>
      <c r="B301" s="10" t="s">
        <v>149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>
      <c r="A302" s="9">
        <v>3081</v>
      </c>
      <c r="B302" s="10" t="s">
        <v>328</v>
      </c>
      <c r="C302" s="9" t="s">
        <v>318</v>
      </c>
      <c r="D302" s="9" t="s">
        <v>174</v>
      </c>
      <c r="E302" s="9" t="s">
        <v>145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>
      <c r="A303" s="9"/>
      <c r="B303" s="10" t="s">
        <v>149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>
      <c r="A304" s="9">
        <v>3090</v>
      </c>
      <c r="B304" s="10" t="s">
        <v>329</v>
      </c>
      <c r="C304" s="9" t="s">
        <v>318</v>
      </c>
      <c r="D304" s="9" t="s">
        <v>244</v>
      </c>
      <c r="E304" s="9" t="s">
        <v>146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>
      <c r="A305" s="9"/>
      <c r="B305" s="10" t="s">
        <v>149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>
      <c r="A306" s="9">
        <v>3091</v>
      </c>
      <c r="B306" s="10" t="s">
        <v>329</v>
      </c>
      <c r="C306" s="9" t="s">
        <v>318</v>
      </c>
      <c r="D306" s="9" t="s">
        <v>244</v>
      </c>
      <c r="E306" s="9" t="s">
        <v>145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>
      <c r="A307" s="9">
        <v>3092</v>
      </c>
      <c r="B307" s="10" t="s">
        <v>330</v>
      </c>
      <c r="C307" s="9" t="s">
        <v>318</v>
      </c>
      <c r="D307" s="9" t="s">
        <v>244</v>
      </c>
      <c r="E307" s="9" t="s">
        <v>152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>
      <c r="A308" s="9">
        <v>3100</v>
      </c>
      <c r="B308" s="10" t="s">
        <v>331</v>
      </c>
      <c r="C308" s="9" t="s">
        <v>332</v>
      </c>
      <c r="D308" s="9" t="s">
        <v>146</v>
      </c>
      <c r="E308" s="9" t="s">
        <v>146</v>
      </c>
      <c r="F308" s="11">
        <f t="shared" ref="F308:N308" si="92">SUM(F310)</f>
        <v>19922007.199999999</v>
      </c>
      <c r="G308" s="11">
        <f t="shared" si="92"/>
        <v>11085900</v>
      </c>
      <c r="H308" s="11">
        <f t="shared" si="92"/>
        <v>8836107.1999999993</v>
      </c>
      <c r="I308" s="11">
        <f t="shared" si="92"/>
        <v>942807.2</v>
      </c>
      <c r="J308" s="11">
        <f t="shared" si="92"/>
        <v>186700</v>
      </c>
      <c r="K308" s="11">
        <f t="shared" si="92"/>
        <v>756107.2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39.950000000000003" customHeight="1">
      <c r="A309" s="9"/>
      <c r="B309" s="10" t="s">
        <v>149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>
      <c r="A310" s="9">
        <v>3110</v>
      </c>
      <c r="B310" s="10" t="s">
        <v>333</v>
      </c>
      <c r="C310" s="9" t="s">
        <v>332</v>
      </c>
      <c r="D310" s="9" t="s">
        <v>145</v>
      </c>
      <c r="E310" s="9" t="s">
        <v>146</v>
      </c>
      <c r="F310" s="11">
        <f t="shared" ref="F310:N310" si="93">SUM(F312)</f>
        <v>19922007.199999999</v>
      </c>
      <c r="G310" s="11">
        <f t="shared" si="93"/>
        <v>11085900</v>
      </c>
      <c r="H310" s="11">
        <f t="shared" si="93"/>
        <v>8836107.1999999993</v>
      </c>
      <c r="I310" s="11">
        <f t="shared" si="93"/>
        <v>942807.2</v>
      </c>
      <c r="J310" s="11">
        <f t="shared" si="93"/>
        <v>186700</v>
      </c>
      <c r="K310" s="11">
        <f t="shared" si="93"/>
        <v>756107.2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39.950000000000003" customHeight="1">
      <c r="A311" s="9"/>
      <c r="B311" s="10" t="s">
        <v>149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>
      <c r="A312" s="9">
        <v>3112</v>
      </c>
      <c r="B312" s="10" t="s">
        <v>334</v>
      </c>
      <c r="C312" s="9" t="s">
        <v>332</v>
      </c>
      <c r="D312" s="9" t="s">
        <v>145</v>
      </c>
      <c r="E312" s="9" t="s">
        <v>152</v>
      </c>
      <c r="F312" s="11">
        <v>19922007.199999999</v>
      </c>
      <c r="G312" s="11">
        <v>11085900</v>
      </c>
      <c r="H312" s="11">
        <v>8836107.1999999993</v>
      </c>
      <c r="I312" s="11">
        <v>942807.2</v>
      </c>
      <c r="J312" s="11">
        <v>186700</v>
      </c>
      <c r="K312" s="11">
        <v>756107.2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5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 t="s">
        <v>335</v>
      </c>
      <c r="C8" s="5"/>
      <c r="D8" s="5" t="s">
        <v>336</v>
      </c>
      <c r="E8" s="5"/>
      <c r="F8" s="5"/>
      <c r="G8" s="5" t="s">
        <v>337</v>
      </c>
      <c r="H8" s="5"/>
      <c r="I8" s="5"/>
      <c r="J8" s="5" t="s">
        <v>338</v>
      </c>
      <c r="K8" s="5"/>
      <c r="L8" s="5"/>
    </row>
    <row r="9" spans="1:12" ht="39.950000000000003" customHeight="1">
      <c r="A9" s="6" t="s">
        <v>339</v>
      </c>
      <c r="B9" s="7"/>
      <c r="C9" s="6"/>
      <c r="D9" s="6" t="s">
        <v>340</v>
      </c>
      <c r="E9" s="6" t="s">
        <v>341</v>
      </c>
      <c r="F9" s="6"/>
      <c r="G9" s="6" t="s">
        <v>342</v>
      </c>
      <c r="H9" s="6" t="s">
        <v>343</v>
      </c>
      <c r="I9" s="6"/>
      <c r="J9" s="6" t="s">
        <v>344</v>
      </c>
      <c r="K9" s="5" t="s">
        <v>345</v>
      </c>
      <c r="L9" s="5"/>
    </row>
    <row r="10" spans="1:12" ht="20.100000000000001" customHeight="1">
      <c r="A10" s="6" t="s">
        <v>11</v>
      </c>
      <c r="B10" s="6" t="s">
        <v>346</v>
      </c>
      <c r="C10" s="6" t="s">
        <v>11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4000</v>
      </c>
      <c r="B12" s="10" t="s">
        <v>348</v>
      </c>
      <c r="C12" s="9"/>
      <c r="D12" s="11">
        <f t="shared" ref="D12:L12" si="0">SUM(D14,D167,D202)</f>
        <v>512253607.19999999</v>
      </c>
      <c r="E12" s="11">
        <f t="shared" si="0"/>
        <v>470927100</v>
      </c>
      <c r="F12" s="11">
        <f t="shared" si="0"/>
        <v>41326507.200000003</v>
      </c>
      <c r="G12" s="11">
        <f t="shared" si="0"/>
        <v>544214699.20000005</v>
      </c>
      <c r="H12" s="11">
        <f t="shared" si="0"/>
        <v>475907150</v>
      </c>
      <c r="I12" s="11">
        <f t="shared" si="0"/>
        <v>68307549.200000003</v>
      </c>
      <c r="J12" s="11">
        <f t="shared" si="0"/>
        <v>321529342.19999999</v>
      </c>
      <c r="K12" s="11">
        <f t="shared" si="0"/>
        <v>316845896</v>
      </c>
      <c r="L12" s="11">
        <f t="shared" si="0"/>
        <v>4683446.1999999993</v>
      </c>
    </row>
    <row r="13" spans="1:12" ht="39.950000000000003" customHeight="1">
      <c r="A13" s="9"/>
      <c r="B13" s="10" t="s">
        <v>349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4050</v>
      </c>
      <c r="B14" s="10" t="s">
        <v>350</v>
      </c>
      <c r="C14" s="9" t="s">
        <v>351</v>
      </c>
      <c r="D14" s="11">
        <f t="shared" ref="D14:L14" si="1">SUM(D16,D29,D72,D87,D97,D123,D138)</f>
        <v>479763207.19999999</v>
      </c>
      <c r="E14" s="11">
        <f t="shared" si="1"/>
        <v>470927100</v>
      </c>
      <c r="F14" s="11">
        <f t="shared" si="1"/>
        <v>8836107.1999999993</v>
      </c>
      <c r="G14" s="11">
        <f t="shared" si="1"/>
        <v>476663257.19999999</v>
      </c>
      <c r="H14" s="11">
        <f t="shared" si="1"/>
        <v>475907150</v>
      </c>
      <c r="I14" s="11">
        <f t="shared" si="1"/>
        <v>756107.2</v>
      </c>
      <c r="J14" s="11">
        <f t="shared" si="1"/>
        <v>316845896</v>
      </c>
      <c r="K14" s="11">
        <f t="shared" si="1"/>
        <v>316845896</v>
      </c>
      <c r="L14" s="11">
        <f t="shared" si="1"/>
        <v>0</v>
      </c>
    </row>
    <row r="15" spans="1:12" ht="39.950000000000003" customHeight="1">
      <c r="A15" s="9"/>
      <c r="B15" s="10" t="s">
        <v>349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4100</v>
      </c>
      <c r="B16" s="10" t="s">
        <v>352</v>
      </c>
      <c r="C16" s="9" t="s">
        <v>351</v>
      </c>
      <c r="D16" s="11">
        <f>SUM(D18,D23,D26)</f>
        <v>188449000</v>
      </c>
      <c r="E16" s="11">
        <f>SUM(E18,E23,E26)</f>
        <v>188449000</v>
      </c>
      <c r="F16" s="11" t="s">
        <v>23</v>
      </c>
      <c r="G16" s="11">
        <f>SUM(G18,G23,G26)</f>
        <v>189186500</v>
      </c>
      <c r="H16" s="11">
        <f>SUM(H18,H23,H26)</f>
        <v>189186500</v>
      </c>
      <c r="I16" s="11" t="s">
        <v>23</v>
      </c>
      <c r="J16" s="11">
        <f>SUM(J18,J23,J26)</f>
        <v>133187757</v>
      </c>
      <c r="K16" s="11">
        <f>SUM(K18,K23,K26)</f>
        <v>133187757</v>
      </c>
      <c r="L16" s="11" t="s">
        <v>23</v>
      </c>
    </row>
    <row r="17" spans="1:12" ht="39.950000000000003" customHeight="1">
      <c r="A17" s="9"/>
      <c r="B17" s="10" t="s">
        <v>349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4110</v>
      </c>
      <c r="B18" s="10" t="s">
        <v>353</v>
      </c>
      <c r="C18" s="9" t="s">
        <v>351</v>
      </c>
      <c r="D18" s="11">
        <f>SUM(D20:D22)</f>
        <v>188449000</v>
      </c>
      <c r="E18" s="11">
        <f>SUM(E20:E22)</f>
        <v>188449000</v>
      </c>
      <c r="F18" s="11" t="s">
        <v>23</v>
      </c>
      <c r="G18" s="11">
        <f>SUM(G20:G22)</f>
        <v>189186500</v>
      </c>
      <c r="H18" s="11">
        <f>SUM(H20:H22)</f>
        <v>189186500</v>
      </c>
      <c r="I18" s="11" t="s">
        <v>23</v>
      </c>
      <c r="J18" s="11">
        <f>SUM(J20:J22)</f>
        <v>133187757</v>
      </c>
      <c r="K18" s="11">
        <f>SUM(K20:K22)</f>
        <v>133187757</v>
      </c>
      <c r="L18" s="11" t="s">
        <v>23</v>
      </c>
    </row>
    <row r="19" spans="1:12" ht="39.950000000000003" customHeight="1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4111</v>
      </c>
      <c r="B20" s="10" t="s">
        <v>354</v>
      </c>
      <c r="C20" s="9" t="s">
        <v>355</v>
      </c>
      <c r="D20" s="11">
        <f>SUM(E20,F20)</f>
        <v>184692400</v>
      </c>
      <c r="E20" s="11">
        <v>184692400</v>
      </c>
      <c r="F20" s="11" t="s">
        <v>23</v>
      </c>
      <c r="G20" s="11">
        <f>SUM(H20,I20)</f>
        <v>186492400</v>
      </c>
      <c r="H20" s="11">
        <v>186492400</v>
      </c>
      <c r="I20" s="11" t="s">
        <v>23</v>
      </c>
      <c r="J20" s="11">
        <f>SUM(K20,L20)</f>
        <v>132772482</v>
      </c>
      <c r="K20" s="11">
        <v>132772482</v>
      </c>
      <c r="L20" s="11" t="s">
        <v>23</v>
      </c>
    </row>
    <row r="21" spans="1:12" ht="39.950000000000003" customHeight="1">
      <c r="A21" s="9">
        <v>4112</v>
      </c>
      <c r="B21" s="10" t="s">
        <v>356</v>
      </c>
      <c r="C21" s="9" t="s">
        <v>357</v>
      </c>
      <c r="D21" s="11">
        <f>SUM(E21,F21)</f>
        <v>3756600</v>
      </c>
      <c r="E21" s="11">
        <v>3756600</v>
      </c>
      <c r="F21" s="11" t="s">
        <v>23</v>
      </c>
      <c r="G21" s="11">
        <f>SUM(H21,I21)</f>
        <v>2694100</v>
      </c>
      <c r="H21" s="11">
        <v>2694100</v>
      </c>
      <c r="I21" s="11" t="s">
        <v>23</v>
      </c>
      <c r="J21" s="11">
        <f>SUM(K21,L21)</f>
        <v>415275</v>
      </c>
      <c r="K21" s="11">
        <v>415275</v>
      </c>
      <c r="L21" s="11" t="s">
        <v>23</v>
      </c>
    </row>
    <row r="22" spans="1:12" ht="39.950000000000003" customHeight="1">
      <c r="A22" s="9">
        <v>4114</v>
      </c>
      <c r="B22" s="10" t="s">
        <v>358</v>
      </c>
      <c r="C22" s="9" t="s">
        <v>359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>
      <c r="A23" s="9">
        <v>4120</v>
      </c>
      <c r="B23" s="10" t="s">
        <v>360</v>
      </c>
      <c r="C23" s="9" t="s">
        <v>351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>
      <c r="A24" s="9"/>
      <c r="B24" s="10" t="s">
        <v>149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>
      <c r="A25" s="9">
        <v>4121</v>
      </c>
      <c r="B25" s="10" t="s">
        <v>361</v>
      </c>
      <c r="C25" s="9" t="s">
        <v>362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>
      <c r="A26" s="9">
        <v>4130</v>
      </c>
      <c r="B26" s="10" t="s">
        <v>363</v>
      </c>
      <c r="C26" s="9" t="s">
        <v>351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4131</v>
      </c>
      <c r="B28" s="10" t="s">
        <v>364</v>
      </c>
      <c r="C28" s="9" t="s">
        <v>365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>
      <c r="A29" s="9">
        <v>4200</v>
      </c>
      <c r="B29" s="10" t="s">
        <v>366</v>
      </c>
      <c r="C29" s="9" t="s">
        <v>351</v>
      </c>
      <c r="D29" s="11">
        <f>SUM(D31,D40,D45,D55,D58,D62)</f>
        <v>76144400</v>
      </c>
      <c r="E29" s="11">
        <f>SUM(E31,E40,E45,E55,E58,E62)</f>
        <v>76144400</v>
      </c>
      <c r="F29" s="11" t="s">
        <v>23</v>
      </c>
      <c r="G29" s="11">
        <f>SUM(G31,G40,G45,G55,G58,G62)</f>
        <v>84191650</v>
      </c>
      <c r="H29" s="11">
        <f>SUM(H31,H40,H45,H55,H58,H62)</f>
        <v>84191650</v>
      </c>
      <c r="I29" s="11" t="s">
        <v>23</v>
      </c>
      <c r="J29" s="11">
        <f>SUM(J31,J40,J45,J55,J58,J62)</f>
        <v>49138179</v>
      </c>
      <c r="K29" s="11">
        <f>SUM(K31,K40,K45,K55,K58,K62)</f>
        <v>49138179</v>
      </c>
      <c r="L29" s="11" t="s">
        <v>23</v>
      </c>
    </row>
    <row r="30" spans="1:12" ht="39.950000000000003" customHeight="1">
      <c r="A30" s="9"/>
      <c r="B30" s="10" t="s">
        <v>349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>
      <c r="A31" s="9">
        <v>4210</v>
      </c>
      <c r="B31" s="10" t="s">
        <v>367</v>
      </c>
      <c r="C31" s="9" t="s">
        <v>351</v>
      </c>
      <c r="D31" s="11">
        <f>SUM(D33:D39)</f>
        <v>21272000</v>
      </c>
      <c r="E31" s="11">
        <f>SUM(E33:E39)</f>
        <v>21272000</v>
      </c>
      <c r="F31" s="11" t="s">
        <v>23</v>
      </c>
      <c r="G31" s="11">
        <f>SUM(G33:G39)</f>
        <v>21277250</v>
      </c>
      <c r="H31" s="11">
        <f>SUM(H33:H39)</f>
        <v>21277250</v>
      </c>
      <c r="I31" s="11" t="s">
        <v>23</v>
      </c>
      <c r="J31" s="11">
        <f>SUM(J33:J39)</f>
        <v>14267908.1</v>
      </c>
      <c r="K31" s="11">
        <f>SUM(K33:K39)</f>
        <v>14267908.1</v>
      </c>
      <c r="L31" s="11" t="s">
        <v>23</v>
      </c>
    </row>
    <row r="32" spans="1:12" ht="39.950000000000003" customHeight="1">
      <c r="A32" s="9"/>
      <c r="B32" s="10" t="s">
        <v>149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>
      <c r="A33" s="9">
        <v>4211</v>
      </c>
      <c r="B33" s="10" t="s">
        <v>368</v>
      </c>
      <c r="C33" s="9" t="s">
        <v>369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>
      <c r="A34" s="9">
        <v>4212</v>
      </c>
      <c r="B34" s="10" t="s">
        <v>370</v>
      </c>
      <c r="C34" s="9" t="s">
        <v>371</v>
      </c>
      <c r="D34" s="11">
        <f t="shared" si="2"/>
        <v>15400000</v>
      </c>
      <c r="E34" s="11">
        <v>15400000</v>
      </c>
      <c r="F34" s="11" t="s">
        <v>23</v>
      </c>
      <c r="G34" s="11">
        <f t="shared" si="3"/>
        <v>15438750</v>
      </c>
      <c r="H34" s="11">
        <v>15438750</v>
      </c>
      <c r="I34" s="11" t="s">
        <v>23</v>
      </c>
      <c r="J34" s="11">
        <f t="shared" si="4"/>
        <v>11457779.6</v>
      </c>
      <c r="K34" s="11">
        <v>11457779.6</v>
      </c>
      <c r="L34" s="11" t="s">
        <v>23</v>
      </c>
    </row>
    <row r="35" spans="1:12" ht="39.950000000000003" customHeight="1">
      <c r="A35" s="9">
        <v>4213</v>
      </c>
      <c r="B35" s="10" t="s">
        <v>372</v>
      </c>
      <c r="C35" s="9" t="s">
        <v>373</v>
      </c>
      <c r="D35" s="11">
        <f t="shared" si="2"/>
        <v>922000</v>
      </c>
      <c r="E35" s="11">
        <v>922000</v>
      </c>
      <c r="F35" s="11" t="s">
        <v>23</v>
      </c>
      <c r="G35" s="11">
        <f t="shared" si="3"/>
        <v>922000</v>
      </c>
      <c r="H35" s="11">
        <v>922000</v>
      </c>
      <c r="I35" s="11" t="s">
        <v>23</v>
      </c>
      <c r="J35" s="11">
        <f t="shared" si="4"/>
        <v>336241.2</v>
      </c>
      <c r="K35" s="11">
        <v>336241.2</v>
      </c>
      <c r="L35" s="11" t="s">
        <v>23</v>
      </c>
    </row>
    <row r="36" spans="1:12" ht="39.950000000000003" customHeight="1">
      <c r="A36" s="9">
        <v>4214</v>
      </c>
      <c r="B36" s="10" t="s">
        <v>374</v>
      </c>
      <c r="C36" s="9" t="s">
        <v>375</v>
      </c>
      <c r="D36" s="11">
        <f t="shared" si="2"/>
        <v>3450000</v>
      </c>
      <c r="E36" s="11">
        <v>3450000</v>
      </c>
      <c r="F36" s="11" t="s">
        <v>23</v>
      </c>
      <c r="G36" s="11">
        <f t="shared" si="3"/>
        <v>3297000</v>
      </c>
      <c r="H36" s="11">
        <v>3297000</v>
      </c>
      <c r="I36" s="11" t="s">
        <v>23</v>
      </c>
      <c r="J36" s="11">
        <f t="shared" si="4"/>
        <v>1856887.3</v>
      </c>
      <c r="K36" s="11">
        <v>1856887.3</v>
      </c>
      <c r="L36" s="11" t="s">
        <v>23</v>
      </c>
    </row>
    <row r="37" spans="1:12" ht="39.950000000000003" customHeight="1">
      <c r="A37" s="9">
        <v>4215</v>
      </c>
      <c r="B37" s="10" t="s">
        <v>376</v>
      </c>
      <c r="C37" s="9" t="s">
        <v>377</v>
      </c>
      <c r="D37" s="11">
        <f t="shared" si="2"/>
        <v>900000</v>
      </c>
      <c r="E37" s="11">
        <v>900000</v>
      </c>
      <c r="F37" s="11" t="s">
        <v>23</v>
      </c>
      <c r="G37" s="11">
        <f t="shared" si="3"/>
        <v>607000</v>
      </c>
      <c r="H37" s="11">
        <v>607000</v>
      </c>
      <c r="I37" s="11" t="s">
        <v>23</v>
      </c>
      <c r="J37" s="11">
        <f t="shared" si="4"/>
        <v>117000</v>
      </c>
      <c r="K37" s="11">
        <v>117000</v>
      </c>
      <c r="L37" s="11" t="s">
        <v>23</v>
      </c>
    </row>
    <row r="38" spans="1:12" ht="39.950000000000003" customHeight="1">
      <c r="A38" s="9">
        <v>4216</v>
      </c>
      <c r="B38" s="10" t="s">
        <v>378</v>
      </c>
      <c r="C38" s="9" t="s">
        <v>379</v>
      </c>
      <c r="D38" s="11">
        <f t="shared" si="2"/>
        <v>600000</v>
      </c>
      <c r="E38" s="11">
        <v>600000</v>
      </c>
      <c r="F38" s="11" t="s">
        <v>23</v>
      </c>
      <c r="G38" s="11">
        <f t="shared" si="3"/>
        <v>1012500</v>
      </c>
      <c r="H38" s="11">
        <v>1012500</v>
      </c>
      <c r="I38" s="11" t="s">
        <v>23</v>
      </c>
      <c r="J38" s="11">
        <f t="shared" si="4"/>
        <v>500000</v>
      </c>
      <c r="K38" s="11">
        <v>500000</v>
      </c>
      <c r="L38" s="11" t="s">
        <v>23</v>
      </c>
    </row>
    <row r="39" spans="1:12" ht="39.950000000000003" customHeight="1">
      <c r="A39" s="9">
        <v>4217</v>
      </c>
      <c r="B39" s="10" t="s">
        <v>380</v>
      </c>
      <c r="C39" s="9" t="s">
        <v>381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>
      <c r="A40" s="9">
        <v>4220</v>
      </c>
      <c r="B40" s="10" t="s">
        <v>382</v>
      </c>
      <c r="C40" s="9" t="s">
        <v>351</v>
      </c>
      <c r="D40" s="11">
        <f>SUM(D42:D44)</f>
        <v>2640000</v>
      </c>
      <c r="E40" s="11">
        <f>SUM(E42:E44)</f>
        <v>2640000</v>
      </c>
      <c r="F40" s="11" t="s">
        <v>23</v>
      </c>
      <c r="G40" s="11">
        <f>SUM(G42:G44)</f>
        <v>2590000</v>
      </c>
      <c r="H40" s="11">
        <f>SUM(H42:H44)</f>
        <v>2590000</v>
      </c>
      <c r="I40" s="11" t="s">
        <v>23</v>
      </c>
      <c r="J40" s="11">
        <f>SUM(J42:J44)</f>
        <v>832000</v>
      </c>
      <c r="K40" s="11">
        <f>SUM(K42:K44)</f>
        <v>832000</v>
      </c>
      <c r="L40" s="11" t="s">
        <v>23</v>
      </c>
    </row>
    <row r="41" spans="1:12" ht="39.950000000000003" customHeight="1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4221</v>
      </c>
      <c r="B42" s="10" t="s">
        <v>383</v>
      </c>
      <c r="C42" s="9" t="s">
        <v>384</v>
      </c>
      <c r="D42" s="11">
        <f>SUM(E42,F42)</f>
        <v>2640000</v>
      </c>
      <c r="E42" s="11">
        <v>2640000</v>
      </c>
      <c r="F42" s="11" t="s">
        <v>23</v>
      </c>
      <c r="G42" s="11">
        <f>SUM(H42,I42)</f>
        <v>2590000</v>
      </c>
      <c r="H42" s="11">
        <v>2590000</v>
      </c>
      <c r="I42" s="11" t="s">
        <v>23</v>
      </c>
      <c r="J42" s="11">
        <f>SUM(K42,L42)</f>
        <v>832000</v>
      </c>
      <c r="K42" s="11">
        <v>832000</v>
      </c>
      <c r="L42" s="11" t="s">
        <v>23</v>
      </c>
    </row>
    <row r="43" spans="1:12" ht="39.950000000000003" customHeight="1">
      <c r="A43" s="9">
        <v>4222</v>
      </c>
      <c r="B43" s="10" t="s">
        <v>385</v>
      </c>
      <c r="C43" s="9" t="s">
        <v>386</v>
      </c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4223</v>
      </c>
      <c r="B44" s="10" t="s">
        <v>387</v>
      </c>
      <c r="C44" s="9" t="s">
        <v>388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>
      <c r="A45" s="9">
        <v>4230</v>
      </c>
      <c r="B45" s="10" t="s">
        <v>389</v>
      </c>
      <c r="C45" s="9" t="s">
        <v>23</v>
      </c>
      <c r="D45" s="11">
        <f>SUM(D47:D54)</f>
        <v>7632400</v>
      </c>
      <c r="E45" s="11">
        <f>SUM(E47:E54)</f>
        <v>7632400</v>
      </c>
      <c r="F45" s="11" t="s">
        <v>23</v>
      </c>
      <c r="G45" s="11">
        <f>SUM(G47:G54)</f>
        <v>12722400</v>
      </c>
      <c r="H45" s="11">
        <f>SUM(H47:H54)</f>
        <v>12722400</v>
      </c>
      <c r="I45" s="11" t="s">
        <v>23</v>
      </c>
      <c r="J45" s="11">
        <f>SUM(J47:J54)</f>
        <v>7437232</v>
      </c>
      <c r="K45" s="11">
        <f>SUM(K47:K54)</f>
        <v>7437232</v>
      </c>
      <c r="L45" s="11" t="s">
        <v>23</v>
      </c>
    </row>
    <row r="46" spans="1:12" ht="39.950000000000003" customHeight="1">
      <c r="A46" s="9"/>
      <c r="B46" s="10" t="s">
        <v>149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>
      <c r="A47" s="9">
        <v>4231</v>
      </c>
      <c r="B47" s="10" t="s">
        <v>390</v>
      </c>
      <c r="C47" s="9" t="s">
        <v>391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>
      <c r="A48" s="9">
        <v>4232</v>
      </c>
      <c r="B48" s="10" t="s">
        <v>392</v>
      </c>
      <c r="C48" s="9" t="s">
        <v>393</v>
      </c>
      <c r="D48" s="11">
        <f t="shared" si="5"/>
        <v>882400</v>
      </c>
      <c r="E48" s="11">
        <v>882400</v>
      </c>
      <c r="F48" s="11" t="s">
        <v>23</v>
      </c>
      <c r="G48" s="11">
        <f t="shared" si="6"/>
        <v>1202400</v>
      </c>
      <c r="H48" s="11">
        <v>1202400</v>
      </c>
      <c r="I48" s="11" t="s">
        <v>23</v>
      </c>
      <c r="J48" s="11">
        <f t="shared" si="7"/>
        <v>974800</v>
      </c>
      <c r="K48" s="11">
        <v>974800</v>
      </c>
      <c r="L48" s="11" t="s">
        <v>23</v>
      </c>
    </row>
    <row r="49" spans="1:12" ht="39.950000000000003" customHeight="1">
      <c r="A49" s="9">
        <v>4233</v>
      </c>
      <c r="B49" s="10" t="s">
        <v>394</v>
      </c>
      <c r="C49" s="9" t="s">
        <v>395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>
      <c r="A50" s="9">
        <v>4234</v>
      </c>
      <c r="B50" s="10" t="s">
        <v>396</v>
      </c>
      <c r="C50" s="9" t="s">
        <v>397</v>
      </c>
      <c r="D50" s="11">
        <f t="shared" si="5"/>
        <v>1400000</v>
      </c>
      <c r="E50" s="11">
        <v>1400000</v>
      </c>
      <c r="F50" s="11" t="s">
        <v>23</v>
      </c>
      <c r="G50" s="11">
        <f t="shared" si="6"/>
        <v>1400000</v>
      </c>
      <c r="H50" s="11">
        <v>1400000</v>
      </c>
      <c r="I50" s="11" t="s">
        <v>23</v>
      </c>
      <c r="J50" s="11">
        <f t="shared" si="7"/>
        <v>340200</v>
      </c>
      <c r="K50" s="11">
        <v>340200</v>
      </c>
      <c r="L50" s="11" t="s">
        <v>23</v>
      </c>
    </row>
    <row r="51" spans="1:12" ht="39.950000000000003" customHeight="1">
      <c r="A51" s="9">
        <v>4235</v>
      </c>
      <c r="B51" s="10" t="s">
        <v>398</v>
      </c>
      <c r="C51" s="9" t="s">
        <v>399</v>
      </c>
      <c r="D51" s="11">
        <f t="shared" si="5"/>
        <v>300000</v>
      </c>
      <c r="E51" s="11">
        <v>300000</v>
      </c>
      <c r="F51" s="11" t="s">
        <v>23</v>
      </c>
      <c r="G51" s="11">
        <f t="shared" si="6"/>
        <v>300000</v>
      </c>
      <c r="H51" s="11">
        <v>300000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>
      <c r="A52" s="9">
        <v>4236</v>
      </c>
      <c r="B52" s="10" t="s">
        <v>400</v>
      </c>
      <c r="C52" s="9" t="s">
        <v>401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>
      <c r="A53" s="9">
        <v>4237</v>
      </c>
      <c r="B53" s="10" t="s">
        <v>402</v>
      </c>
      <c r="C53" s="9" t="s">
        <v>403</v>
      </c>
      <c r="D53" s="11">
        <f t="shared" si="5"/>
        <v>1450000</v>
      </c>
      <c r="E53" s="11">
        <v>1450000</v>
      </c>
      <c r="F53" s="11" t="s">
        <v>23</v>
      </c>
      <c r="G53" s="11">
        <f t="shared" si="6"/>
        <v>1450000</v>
      </c>
      <c r="H53" s="11">
        <v>1450000</v>
      </c>
      <c r="I53" s="11" t="s">
        <v>23</v>
      </c>
      <c r="J53" s="11">
        <f t="shared" si="7"/>
        <v>644750</v>
      </c>
      <c r="K53" s="11">
        <v>644750</v>
      </c>
      <c r="L53" s="11" t="s">
        <v>23</v>
      </c>
    </row>
    <row r="54" spans="1:12" ht="39.950000000000003" customHeight="1">
      <c r="A54" s="9">
        <v>4238</v>
      </c>
      <c r="B54" s="10" t="s">
        <v>404</v>
      </c>
      <c r="C54" s="9" t="s">
        <v>405</v>
      </c>
      <c r="D54" s="11">
        <f t="shared" si="5"/>
        <v>3600000</v>
      </c>
      <c r="E54" s="11">
        <v>3600000</v>
      </c>
      <c r="F54" s="11" t="s">
        <v>23</v>
      </c>
      <c r="G54" s="11">
        <f t="shared" si="6"/>
        <v>8370000</v>
      </c>
      <c r="H54" s="11">
        <v>8370000</v>
      </c>
      <c r="I54" s="11" t="s">
        <v>23</v>
      </c>
      <c r="J54" s="11">
        <f t="shared" si="7"/>
        <v>5477482</v>
      </c>
      <c r="K54" s="11">
        <v>5477482</v>
      </c>
      <c r="L54" s="11" t="s">
        <v>23</v>
      </c>
    </row>
    <row r="55" spans="1:12" ht="39.950000000000003" customHeight="1">
      <c r="A55" s="9">
        <v>4240</v>
      </c>
      <c r="B55" s="10" t="s">
        <v>406</v>
      </c>
      <c r="C55" s="9" t="s">
        <v>351</v>
      </c>
      <c r="D55" s="11">
        <f>SUM(D57)</f>
        <v>1650000</v>
      </c>
      <c r="E55" s="11">
        <f>SUM(E57)</f>
        <v>1650000</v>
      </c>
      <c r="F55" s="11" t="s">
        <v>23</v>
      </c>
      <c r="G55" s="11">
        <f>SUM(G57)</f>
        <v>2056000</v>
      </c>
      <c r="H55" s="11">
        <f>SUM(H57)</f>
        <v>2056000</v>
      </c>
      <c r="I55" s="11" t="s">
        <v>23</v>
      </c>
      <c r="J55" s="11">
        <f>SUM(J57)</f>
        <v>738927</v>
      </c>
      <c r="K55" s="11">
        <f>SUM(K57)</f>
        <v>738927</v>
      </c>
      <c r="L55" s="11" t="s">
        <v>23</v>
      </c>
    </row>
    <row r="56" spans="1:12" ht="39.950000000000003" customHeight="1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4241</v>
      </c>
      <c r="B57" s="10" t="s">
        <v>407</v>
      </c>
      <c r="C57" s="9" t="s">
        <v>408</v>
      </c>
      <c r="D57" s="11">
        <f>SUM(E57,F57)</f>
        <v>1650000</v>
      </c>
      <c r="E57" s="11">
        <v>1650000</v>
      </c>
      <c r="F57" s="11" t="s">
        <v>23</v>
      </c>
      <c r="G57" s="11">
        <f>SUM(H57,I57)</f>
        <v>2056000</v>
      </c>
      <c r="H57" s="11">
        <v>2056000</v>
      </c>
      <c r="I57" s="11" t="s">
        <v>23</v>
      </c>
      <c r="J57" s="11">
        <f>SUM(K57,L57)</f>
        <v>738927</v>
      </c>
      <c r="K57" s="11">
        <v>738927</v>
      </c>
      <c r="L57" s="11" t="s">
        <v>23</v>
      </c>
    </row>
    <row r="58" spans="1:12" ht="39.950000000000003" customHeight="1">
      <c r="A58" s="9">
        <v>4250</v>
      </c>
      <c r="B58" s="10" t="s">
        <v>409</v>
      </c>
      <c r="C58" s="9" t="s">
        <v>351</v>
      </c>
      <c r="D58" s="11">
        <f>SUM(D60:D61)</f>
        <v>6200000</v>
      </c>
      <c r="E58" s="11">
        <f>SUM(E60:E61)</f>
        <v>6200000</v>
      </c>
      <c r="F58" s="11" t="s">
        <v>23</v>
      </c>
      <c r="G58" s="11">
        <f>SUM(G60:G61)</f>
        <v>6200000</v>
      </c>
      <c r="H58" s="11">
        <f>SUM(H60:H61)</f>
        <v>6200000</v>
      </c>
      <c r="I58" s="11" t="s">
        <v>23</v>
      </c>
      <c r="J58" s="11">
        <f>SUM(J60:J61)</f>
        <v>2987900</v>
      </c>
      <c r="K58" s="11">
        <f>SUM(K60:K61)</f>
        <v>2987900</v>
      </c>
      <c r="L58" s="11" t="s">
        <v>23</v>
      </c>
    </row>
    <row r="59" spans="1:12" ht="39.950000000000003" customHeight="1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>
      <c r="A60" s="9">
        <v>4251</v>
      </c>
      <c r="B60" s="10" t="s">
        <v>410</v>
      </c>
      <c r="C60" s="9" t="s">
        <v>411</v>
      </c>
      <c r="D60" s="11">
        <f>SUM(E60,F60)</f>
        <v>1900000</v>
      </c>
      <c r="E60" s="11">
        <v>1900000</v>
      </c>
      <c r="F60" s="11" t="s">
        <v>23</v>
      </c>
      <c r="G60" s="11">
        <f>SUM(H60,I60)</f>
        <v>2800000</v>
      </c>
      <c r="H60" s="11">
        <v>2800000</v>
      </c>
      <c r="I60" s="11" t="s">
        <v>23</v>
      </c>
      <c r="J60" s="11">
        <f>SUM(K60,L60)</f>
        <v>1632500</v>
      </c>
      <c r="K60" s="11">
        <v>1632500</v>
      </c>
      <c r="L60" s="11" t="s">
        <v>23</v>
      </c>
    </row>
    <row r="61" spans="1:12" ht="39.950000000000003" customHeight="1">
      <c r="A61" s="9">
        <v>4252</v>
      </c>
      <c r="B61" s="10" t="s">
        <v>412</v>
      </c>
      <c r="C61" s="9" t="s">
        <v>413</v>
      </c>
      <c r="D61" s="11">
        <f>SUM(E61,F61)</f>
        <v>4300000</v>
      </c>
      <c r="E61" s="11">
        <v>4300000</v>
      </c>
      <c r="F61" s="11" t="s">
        <v>23</v>
      </c>
      <c r="G61" s="11">
        <f>SUM(H61,I61)</f>
        <v>3400000</v>
      </c>
      <c r="H61" s="11">
        <v>3400000</v>
      </c>
      <c r="I61" s="11" t="s">
        <v>23</v>
      </c>
      <c r="J61" s="11">
        <f>SUM(K61,L61)</f>
        <v>1355400</v>
      </c>
      <c r="K61" s="11">
        <v>1355400</v>
      </c>
      <c r="L61" s="11" t="s">
        <v>23</v>
      </c>
    </row>
    <row r="62" spans="1:12" ht="39.950000000000003" customHeight="1">
      <c r="A62" s="9">
        <v>4260</v>
      </c>
      <c r="B62" s="10" t="s">
        <v>414</v>
      </c>
      <c r="C62" s="9" t="s">
        <v>351</v>
      </c>
      <c r="D62" s="11">
        <f>SUM(D64:D71)</f>
        <v>36750000</v>
      </c>
      <c r="E62" s="11">
        <f>SUM(E64:E71)</f>
        <v>36750000</v>
      </c>
      <c r="F62" s="11" t="s">
        <v>23</v>
      </c>
      <c r="G62" s="11">
        <f>SUM(G64:G71)</f>
        <v>39346000</v>
      </c>
      <c r="H62" s="11">
        <f>SUM(H64:H71)</f>
        <v>39346000</v>
      </c>
      <c r="I62" s="11" t="s">
        <v>23</v>
      </c>
      <c r="J62" s="11">
        <f>SUM(J64:J71)</f>
        <v>22874211.899999999</v>
      </c>
      <c r="K62" s="11">
        <f>SUM(K64:K71)</f>
        <v>22874211.899999999</v>
      </c>
      <c r="L62" s="11" t="s">
        <v>23</v>
      </c>
    </row>
    <row r="63" spans="1:12" ht="39.950000000000003" customHeight="1">
      <c r="A63" s="9"/>
      <c r="B63" s="10" t="s">
        <v>149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>
      <c r="A64" s="9">
        <v>4261</v>
      </c>
      <c r="B64" s="10" t="s">
        <v>415</v>
      </c>
      <c r="C64" s="9" t="s">
        <v>416</v>
      </c>
      <c r="D64" s="11">
        <f t="shared" ref="D64:D71" si="8">SUM(E64,F64)</f>
        <v>1950000</v>
      </c>
      <c r="E64" s="11">
        <v>1950000</v>
      </c>
      <c r="F64" s="11" t="s">
        <v>23</v>
      </c>
      <c r="G64" s="11">
        <f t="shared" ref="G64:G71" si="9">SUM(H64,I64)</f>
        <v>2706000</v>
      </c>
      <c r="H64" s="11">
        <v>2706000</v>
      </c>
      <c r="I64" s="11" t="s">
        <v>23</v>
      </c>
      <c r="J64" s="11">
        <f t="shared" ref="J64:J71" si="10">SUM(K64,L64)</f>
        <v>2063600</v>
      </c>
      <c r="K64" s="11">
        <v>2063600</v>
      </c>
      <c r="L64" s="11" t="s">
        <v>23</v>
      </c>
    </row>
    <row r="65" spans="1:12" ht="39.950000000000003" customHeight="1">
      <c r="A65" s="9">
        <v>4262</v>
      </c>
      <c r="B65" s="10" t="s">
        <v>417</v>
      </c>
      <c r="C65" s="9" t="s">
        <v>418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>
      <c r="A66" s="9">
        <v>4263</v>
      </c>
      <c r="B66" s="10" t="s">
        <v>419</v>
      </c>
      <c r="C66" s="9" t="s">
        <v>420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>
      <c r="A67" s="9">
        <v>4264</v>
      </c>
      <c r="B67" s="10" t="s">
        <v>421</v>
      </c>
      <c r="C67" s="9" t="s">
        <v>422</v>
      </c>
      <c r="D67" s="11">
        <f t="shared" si="8"/>
        <v>22300000</v>
      </c>
      <c r="E67" s="11">
        <v>22300000</v>
      </c>
      <c r="F67" s="11" t="s">
        <v>23</v>
      </c>
      <c r="G67" s="11">
        <f t="shared" si="9"/>
        <v>22310000</v>
      </c>
      <c r="H67" s="11">
        <v>22310000</v>
      </c>
      <c r="I67" s="11" t="s">
        <v>23</v>
      </c>
      <c r="J67" s="11">
        <f t="shared" si="10"/>
        <v>15001915.9</v>
      </c>
      <c r="K67" s="11">
        <v>15001915.9</v>
      </c>
      <c r="L67" s="11" t="s">
        <v>23</v>
      </c>
    </row>
    <row r="68" spans="1:12" ht="39.950000000000003" customHeight="1">
      <c r="A68" s="9">
        <v>4265</v>
      </c>
      <c r="B68" s="10" t="s">
        <v>423</v>
      </c>
      <c r="C68" s="9" t="s">
        <v>424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>
      <c r="A69" s="9">
        <v>4266</v>
      </c>
      <c r="B69" s="10" t="s">
        <v>425</v>
      </c>
      <c r="C69" s="9" t="s">
        <v>426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>
      <c r="A70" s="9">
        <v>4267</v>
      </c>
      <c r="B70" s="10" t="s">
        <v>427</v>
      </c>
      <c r="C70" s="9" t="s">
        <v>428</v>
      </c>
      <c r="D70" s="11">
        <f t="shared" si="8"/>
        <v>4850000</v>
      </c>
      <c r="E70" s="11">
        <v>4850000</v>
      </c>
      <c r="F70" s="11" t="s">
        <v>23</v>
      </c>
      <c r="G70" s="11">
        <f t="shared" si="9"/>
        <v>4850000</v>
      </c>
      <c r="H70" s="11">
        <v>4850000</v>
      </c>
      <c r="I70" s="11" t="s">
        <v>23</v>
      </c>
      <c r="J70" s="11">
        <f t="shared" si="10"/>
        <v>1621770</v>
      </c>
      <c r="K70" s="11">
        <v>1621770</v>
      </c>
      <c r="L70" s="11" t="s">
        <v>23</v>
      </c>
    </row>
    <row r="71" spans="1:12" ht="39.950000000000003" customHeight="1">
      <c r="A71" s="9">
        <v>4268</v>
      </c>
      <c r="B71" s="10" t="s">
        <v>429</v>
      </c>
      <c r="C71" s="9" t="s">
        <v>430</v>
      </c>
      <c r="D71" s="11">
        <f t="shared" si="8"/>
        <v>7650000</v>
      </c>
      <c r="E71" s="11">
        <v>7650000</v>
      </c>
      <c r="F71" s="11" t="s">
        <v>23</v>
      </c>
      <c r="G71" s="11">
        <f t="shared" si="9"/>
        <v>9480000</v>
      </c>
      <c r="H71" s="11">
        <v>9480000</v>
      </c>
      <c r="I71" s="11" t="s">
        <v>23</v>
      </c>
      <c r="J71" s="11">
        <f t="shared" si="10"/>
        <v>4186926</v>
      </c>
      <c r="K71" s="11">
        <v>4186926</v>
      </c>
      <c r="L71" s="11" t="s">
        <v>23</v>
      </c>
    </row>
    <row r="72" spans="1:12" ht="39.950000000000003" customHeight="1">
      <c r="A72" s="9">
        <v>4300</v>
      </c>
      <c r="B72" s="10" t="s">
        <v>431</v>
      </c>
      <c r="C72" s="9" t="s">
        <v>351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>
      <c r="A73" s="9"/>
      <c r="B73" s="10" t="s">
        <v>349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>
      <c r="A74" s="9">
        <v>4310</v>
      </c>
      <c r="B74" s="10" t="s">
        <v>432</v>
      </c>
      <c r="C74" s="9" t="s">
        <v>351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4311</v>
      </c>
      <c r="B76" s="10" t="s">
        <v>433</v>
      </c>
      <c r="C76" s="9" t="s">
        <v>434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4312</v>
      </c>
      <c r="B77" s="10" t="s">
        <v>435</v>
      </c>
      <c r="C77" s="9" t="s">
        <v>436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4320</v>
      </c>
      <c r="B78" s="10" t="s">
        <v>437</v>
      </c>
      <c r="C78" s="9" t="s">
        <v>351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4321</v>
      </c>
      <c r="B80" s="10" t="s">
        <v>438</v>
      </c>
      <c r="C80" s="9" t="s">
        <v>439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4322</v>
      </c>
      <c r="B81" s="10" t="s">
        <v>440</v>
      </c>
      <c r="C81" s="9" t="s">
        <v>441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4330</v>
      </c>
      <c r="B82" s="10" t="s">
        <v>442</v>
      </c>
      <c r="C82" s="9" t="s">
        <v>351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>
      <c r="A83" s="9"/>
      <c r="B83" s="10" t="s">
        <v>149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4331</v>
      </c>
      <c r="B84" s="10" t="s">
        <v>443</v>
      </c>
      <c r="C84" s="9" t="s">
        <v>444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>
      <c r="A85" s="9">
        <v>4332</v>
      </c>
      <c r="B85" s="10" t="s">
        <v>445</v>
      </c>
      <c r="C85" s="9" t="s">
        <v>446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4333</v>
      </c>
      <c r="B86" s="10" t="s">
        <v>447</v>
      </c>
      <c r="C86" s="9" t="s">
        <v>448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>
      <c r="A87" s="9">
        <v>4400</v>
      </c>
      <c r="B87" s="10" t="s">
        <v>449</v>
      </c>
      <c r="C87" s="9" t="s">
        <v>351</v>
      </c>
      <c r="D87" s="11">
        <f>SUM(D89,D93)</f>
        <v>171677800</v>
      </c>
      <c r="E87" s="11">
        <f>SUM(E89,E93)</f>
        <v>171677800</v>
      </c>
      <c r="F87" s="11" t="s">
        <v>23</v>
      </c>
      <c r="G87" s="11">
        <f>SUM(G89,G93)</f>
        <v>173962300</v>
      </c>
      <c r="H87" s="11">
        <f>SUM(H89,H93)</f>
        <v>173962300</v>
      </c>
      <c r="I87" s="11" t="s">
        <v>23</v>
      </c>
      <c r="J87" s="11">
        <f>SUM(J89,J93)</f>
        <v>113503211</v>
      </c>
      <c r="K87" s="11">
        <f>SUM(K89,K93)</f>
        <v>113503211</v>
      </c>
      <c r="L87" s="11" t="s">
        <v>23</v>
      </c>
    </row>
    <row r="88" spans="1:12" ht="39.950000000000003" customHeight="1">
      <c r="A88" s="9"/>
      <c r="B88" s="10" t="s">
        <v>349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>
      <c r="A89" s="9">
        <v>4410</v>
      </c>
      <c r="B89" s="10" t="s">
        <v>450</v>
      </c>
      <c r="C89" s="9" t="s">
        <v>351</v>
      </c>
      <c r="D89" s="11">
        <f>SUM(D91:D92)</f>
        <v>171677800</v>
      </c>
      <c r="E89" s="11">
        <f>SUM(E91:E92)</f>
        <v>171677800</v>
      </c>
      <c r="F89" s="11" t="s">
        <v>23</v>
      </c>
      <c r="G89" s="11">
        <f>SUM(G91:G92)</f>
        <v>173962300</v>
      </c>
      <c r="H89" s="11">
        <f>SUM(H91:H92)</f>
        <v>173962300</v>
      </c>
      <c r="I89" s="11" t="s">
        <v>23</v>
      </c>
      <c r="J89" s="11">
        <f>SUM(J91:J92)</f>
        <v>113503211</v>
      </c>
      <c r="K89" s="11">
        <f>SUM(K91:K92)</f>
        <v>113503211</v>
      </c>
      <c r="L89" s="11" t="s">
        <v>23</v>
      </c>
    </row>
    <row r="90" spans="1:12" ht="39.950000000000003" customHeight="1">
      <c r="A90" s="9"/>
      <c r="B90" s="10" t="s">
        <v>149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>
      <c r="A91" s="9">
        <v>4411</v>
      </c>
      <c r="B91" s="10" t="s">
        <v>451</v>
      </c>
      <c r="C91" s="9" t="s">
        <v>452</v>
      </c>
      <c r="D91" s="11">
        <f>SUM(E91,F91)</f>
        <v>171677800</v>
      </c>
      <c r="E91" s="11">
        <v>171677800</v>
      </c>
      <c r="F91" s="11" t="s">
        <v>23</v>
      </c>
      <c r="G91" s="11">
        <f>SUM(H91,I91)</f>
        <v>173962300</v>
      </c>
      <c r="H91" s="11">
        <v>173962300</v>
      </c>
      <c r="I91" s="11" t="s">
        <v>23</v>
      </c>
      <c r="J91" s="11">
        <f>SUM(K91,L91)</f>
        <v>113503211</v>
      </c>
      <c r="K91" s="11">
        <v>113503211</v>
      </c>
      <c r="L91" s="11" t="s">
        <v>23</v>
      </c>
    </row>
    <row r="92" spans="1:12" ht="39.950000000000003" customHeight="1">
      <c r="A92" s="9">
        <v>4412</v>
      </c>
      <c r="B92" s="10" t="s">
        <v>453</v>
      </c>
      <c r="C92" s="9" t="s">
        <v>454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4420</v>
      </c>
      <c r="B93" s="10" t="s">
        <v>455</v>
      </c>
      <c r="C93" s="9" t="s">
        <v>351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>
      <c r="A95" s="9">
        <v>4421</v>
      </c>
      <c r="B95" s="10" t="s">
        <v>456</v>
      </c>
      <c r="C95" s="9" t="s">
        <v>457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>
      <c r="A96" s="9">
        <v>4422</v>
      </c>
      <c r="B96" s="10" t="s">
        <v>458</v>
      </c>
      <c r="C96" s="9" t="s">
        <v>459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>
      <c r="A97" s="9">
        <v>4500</v>
      </c>
      <c r="B97" s="10" t="s">
        <v>460</v>
      </c>
      <c r="C97" s="9"/>
      <c r="D97" s="11">
        <f>SUM(D99,D103,D107,D115)</f>
        <v>8270000</v>
      </c>
      <c r="E97" s="11">
        <f>SUM(E99,E103,E107,E115)</f>
        <v>8270000</v>
      </c>
      <c r="F97" s="11" t="s">
        <v>23</v>
      </c>
      <c r="G97" s="11">
        <f>SUM(G99,G103,G107,G115)</f>
        <v>12730000</v>
      </c>
      <c r="H97" s="11">
        <f>SUM(H99,H103,H107,H115)</f>
        <v>12730000</v>
      </c>
      <c r="I97" s="11" t="s">
        <v>23</v>
      </c>
      <c r="J97" s="11">
        <f>SUM(J99,J103,J107,J115)</f>
        <v>11430000</v>
      </c>
      <c r="K97" s="11">
        <f>SUM(K99,K103,K107,K115)</f>
        <v>11430000</v>
      </c>
      <c r="L97" s="11" t="s">
        <v>23</v>
      </c>
    </row>
    <row r="98" spans="1:12" ht="39.950000000000003" customHeight="1">
      <c r="A98" s="9"/>
      <c r="B98" s="10" t="s">
        <v>349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>
      <c r="A99" s="9">
        <v>4510</v>
      </c>
      <c r="B99" s="10" t="s">
        <v>461</v>
      </c>
      <c r="C99" s="9" t="s">
        <v>351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>
      <c r="A101" s="9">
        <v>4511</v>
      </c>
      <c r="B101" s="10" t="s">
        <v>462</v>
      </c>
      <c r="C101" s="9" t="s">
        <v>463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>
      <c r="A102" s="9">
        <v>4512</v>
      </c>
      <c r="B102" s="10" t="s">
        <v>464</v>
      </c>
      <c r="C102" s="9" t="s">
        <v>465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>
      <c r="A103" s="9">
        <v>4520</v>
      </c>
      <c r="B103" s="10" t="s">
        <v>466</v>
      </c>
      <c r="C103" s="9" t="s">
        <v>351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>
      <c r="A104" s="9"/>
      <c r="B104" s="10" t="s">
        <v>149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>
      <c r="A105" s="9">
        <v>4521</v>
      </c>
      <c r="B105" s="10" t="s">
        <v>467</v>
      </c>
      <c r="C105" s="9" t="s">
        <v>468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>
      <c r="A106" s="9">
        <v>4522</v>
      </c>
      <c r="B106" s="10" t="s">
        <v>469</v>
      </c>
      <c r="C106" s="9" t="s">
        <v>470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>
      <c r="A107" s="9">
        <v>4530</v>
      </c>
      <c r="B107" s="10" t="s">
        <v>471</v>
      </c>
      <c r="C107" s="9" t="s">
        <v>351</v>
      </c>
      <c r="D107" s="11">
        <f>SUM(D109:D111)</f>
        <v>1420000</v>
      </c>
      <c r="E107" s="11">
        <f>SUM(E109:E111)</f>
        <v>1420000</v>
      </c>
      <c r="F107" s="11" t="s">
        <v>23</v>
      </c>
      <c r="G107" s="11">
        <f>SUM(G109:G111)</f>
        <v>1630000</v>
      </c>
      <c r="H107" s="11">
        <f>SUM(H109:H111)</f>
        <v>1630000</v>
      </c>
      <c r="I107" s="11" t="s">
        <v>23</v>
      </c>
      <c r="J107" s="11">
        <f>SUM(J109:J111)</f>
        <v>330000</v>
      </c>
      <c r="K107" s="11">
        <f>SUM(K109:K111)</f>
        <v>330000</v>
      </c>
      <c r="L107" s="11" t="s">
        <v>23</v>
      </c>
    </row>
    <row r="108" spans="1:12" ht="39.950000000000003" customHeight="1">
      <c r="A108" s="9"/>
      <c r="B108" s="10" t="s">
        <v>149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>
      <c r="A109" s="9">
        <v>4531</v>
      </c>
      <c r="B109" s="10" t="s">
        <v>472</v>
      </c>
      <c r="C109" s="9" t="s">
        <v>473</v>
      </c>
      <c r="D109" s="11">
        <f>SUM(E109,F109)</f>
        <v>1420000</v>
      </c>
      <c r="E109" s="11">
        <v>1420000</v>
      </c>
      <c r="F109" s="11" t="s">
        <v>23</v>
      </c>
      <c r="G109" s="11">
        <f>SUM(H109,I109)</f>
        <v>1630000</v>
      </c>
      <c r="H109" s="11">
        <v>1630000</v>
      </c>
      <c r="I109" s="11" t="s">
        <v>23</v>
      </c>
      <c r="J109" s="11">
        <f>SUM(K109,L109)</f>
        <v>330000</v>
      </c>
      <c r="K109" s="11">
        <v>330000</v>
      </c>
      <c r="L109" s="11" t="s">
        <v>23</v>
      </c>
    </row>
    <row r="110" spans="1:12" ht="39.950000000000003" customHeight="1">
      <c r="A110" s="9">
        <v>4532</v>
      </c>
      <c r="B110" s="10" t="s">
        <v>474</v>
      </c>
      <c r="C110" s="9" t="s">
        <v>475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4533</v>
      </c>
      <c r="B111" s="10" t="s">
        <v>476</v>
      </c>
      <c r="C111" s="9" t="s">
        <v>477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>
      <c r="A112" s="9">
        <v>4534</v>
      </c>
      <c r="B112" s="10" t="s">
        <v>478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>
      <c r="A113" s="9">
        <v>4535</v>
      </c>
      <c r="B113" s="10" t="s">
        <v>479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>
      <c r="A114" s="9">
        <v>4536</v>
      </c>
      <c r="B114" s="10" t="s">
        <v>480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>
      <c r="A115" s="9">
        <v>4540</v>
      </c>
      <c r="B115" s="10" t="s">
        <v>481</v>
      </c>
      <c r="C115" s="9" t="s">
        <v>351</v>
      </c>
      <c r="D115" s="11">
        <f>SUM(D117:D119)</f>
        <v>6850000</v>
      </c>
      <c r="E115" s="11">
        <f>SUM(E117:E119)</f>
        <v>6850000</v>
      </c>
      <c r="F115" s="11" t="s">
        <v>23</v>
      </c>
      <c r="G115" s="11">
        <f>SUM(G117:G119)</f>
        <v>11100000</v>
      </c>
      <c r="H115" s="11">
        <f>SUM(H117:H119)</f>
        <v>11100000</v>
      </c>
      <c r="I115" s="11" t="s">
        <v>23</v>
      </c>
      <c r="J115" s="11">
        <f>SUM(J117:J119)</f>
        <v>11100000</v>
      </c>
      <c r="K115" s="11">
        <f>SUM(K117:K119)</f>
        <v>11100000</v>
      </c>
      <c r="L115" s="11" t="s">
        <v>23</v>
      </c>
    </row>
    <row r="116" spans="1:12" ht="39.950000000000003" customHeight="1">
      <c r="A116" s="9"/>
      <c r="B116" s="10" t="s">
        <v>149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>
      <c r="A117" s="9">
        <v>4541</v>
      </c>
      <c r="B117" s="10" t="s">
        <v>482</v>
      </c>
      <c r="C117" s="9" t="s">
        <v>483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>
      <c r="A118" s="9">
        <v>4542</v>
      </c>
      <c r="B118" s="10" t="s">
        <v>484</v>
      </c>
      <c r="C118" s="9" t="s">
        <v>485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>
      <c r="A119" s="9">
        <v>4543</v>
      </c>
      <c r="B119" s="10" t="s">
        <v>486</v>
      </c>
      <c r="C119" s="9" t="s">
        <v>487</v>
      </c>
      <c r="D119" s="11">
        <f>SUM(D120,D121,D122)</f>
        <v>6850000</v>
      </c>
      <c r="E119" s="11">
        <f>SUM(E120,E121,E122)</f>
        <v>6850000</v>
      </c>
      <c r="F119" s="11" t="s">
        <v>23</v>
      </c>
      <c r="G119" s="11">
        <f>SUM(G120,G121,G122)</f>
        <v>11100000</v>
      </c>
      <c r="H119" s="11">
        <f>SUM(H120,H121,H122)</f>
        <v>11100000</v>
      </c>
      <c r="I119" s="11" t="s">
        <v>23</v>
      </c>
      <c r="J119" s="11">
        <f>SUM(J120,J121,J122)</f>
        <v>11100000</v>
      </c>
      <c r="K119" s="11">
        <f>SUM(K120,K121,K122)</f>
        <v>11100000</v>
      </c>
      <c r="L119" s="11" t="s">
        <v>23</v>
      </c>
    </row>
    <row r="120" spans="1:12" ht="39.950000000000003" customHeight="1">
      <c r="A120" s="9">
        <v>4544</v>
      </c>
      <c r="B120" s="10" t="s">
        <v>488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>
      <c r="A121" s="9">
        <v>4545</v>
      </c>
      <c r="B121" s="10" t="s">
        <v>479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>
      <c r="A122" s="9">
        <v>4546</v>
      </c>
      <c r="B122" s="10" t="s">
        <v>480</v>
      </c>
      <c r="C122" s="9"/>
      <c r="D122" s="11">
        <f>SUM(E122,F122)</f>
        <v>6850000</v>
      </c>
      <c r="E122" s="11">
        <v>6850000</v>
      </c>
      <c r="F122" s="11" t="s">
        <v>23</v>
      </c>
      <c r="G122" s="11">
        <f>SUM(H122,I122)</f>
        <v>11100000</v>
      </c>
      <c r="H122" s="11">
        <v>11100000</v>
      </c>
      <c r="I122" s="11" t="s">
        <v>23</v>
      </c>
      <c r="J122" s="11">
        <f>SUM(K122,L122)</f>
        <v>11100000</v>
      </c>
      <c r="K122" s="11">
        <v>11100000</v>
      </c>
      <c r="L122" s="11" t="s">
        <v>23</v>
      </c>
    </row>
    <row r="123" spans="1:12" ht="39.950000000000003" customHeight="1">
      <c r="A123" s="9">
        <v>4600</v>
      </c>
      <c r="B123" s="10" t="s">
        <v>489</v>
      </c>
      <c r="C123" s="9" t="s">
        <v>351</v>
      </c>
      <c r="D123" s="11">
        <f>SUM(D125,D129,D135)</f>
        <v>12800000</v>
      </c>
      <c r="E123" s="11">
        <f>SUM(E125,E129,E135)</f>
        <v>12800000</v>
      </c>
      <c r="F123" s="11" t="s">
        <v>23</v>
      </c>
      <c r="G123" s="11">
        <f>SUM(G125,G129,G135)</f>
        <v>12800000</v>
      </c>
      <c r="H123" s="11">
        <f>SUM(H125,H129,H135)</f>
        <v>12800000</v>
      </c>
      <c r="I123" s="11" t="s">
        <v>23</v>
      </c>
      <c r="J123" s="11">
        <f>SUM(J125,J129,J135)</f>
        <v>8735000</v>
      </c>
      <c r="K123" s="11">
        <f>SUM(K125,K129,K135)</f>
        <v>8735000</v>
      </c>
      <c r="L123" s="11" t="s">
        <v>23</v>
      </c>
    </row>
    <row r="124" spans="1:12" ht="39.950000000000003" customHeight="1">
      <c r="A124" s="9"/>
      <c r="B124" s="10" t="s">
        <v>349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>
      <c r="A125" s="9">
        <v>4610</v>
      </c>
      <c r="B125" s="10" t="s">
        <v>490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>
      <c r="A126" s="9"/>
      <c r="B126" s="10" t="s">
        <v>349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>
      <c r="A127" s="9">
        <v>4610</v>
      </c>
      <c r="B127" s="10" t="s">
        <v>491</v>
      </c>
      <c r="C127" s="9" t="s">
        <v>492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>
      <c r="A128" s="9">
        <v>4620</v>
      </c>
      <c r="B128" s="10" t="s">
        <v>493</v>
      </c>
      <c r="C128" s="9" t="s">
        <v>494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>
      <c r="A129" s="9">
        <v>4630</v>
      </c>
      <c r="B129" s="10" t="s">
        <v>495</v>
      </c>
      <c r="C129" s="9" t="s">
        <v>351</v>
      </c>
      <c r="D129" s="11">
        <f>SUM(D131:D134)</f>
        <v>12800000</v>
      </c>
      <c r="E129" s="11">
        <f>SUM(E131:E134)</f>
        <v>12800000</v>
      </c>
      <c r="F129" s="11" t="s">
        <v>23</v>
      </c>
      <c r="G129" s="11">
        <f>SUM(G131:G134)</f>
        <v>12800000</v>
      </c>
      <c r="H129" s="11">
        <f>SUM(H131:H134)</f>
        <v>12800000</v>
      </c>
      <c r="I129" s="11" t="s">
        <v>23</v>
      </c>
      <c r="J129" s="11">
        <f>SUM(J131:J134)</f>
        <v>8735000</v>
      </c>
      <c r="K129" s="11">
        <f>SUM(K131:K134)</f>
        <v>8735000</v>
      </c>
      <c r="L129" s="11" t="s">
        <v>23</v>
      </c>
    </row>
    <row r="130" spans="1:12" ht="39.950000000000003" customHeight="1">
      <c r="A130" s="9"/>
      <c r="B130" s="10" t="s">
        <v>496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>
      <c r="A131" s="9">
        <v>4631</v>
      </c>
      <c r="B131" s="10" t="s">
        <v>497</v>
      </c>
      <c r="C131" s="9" t="s">
        <v>498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>
      <c r="A132" s="9">
        <v>4632</v>
      </c>
      <c r="B132" s="10" t="s">
        <v>499</v>
      </c>
      <c r="C132" s="9" t="s">
        <v>500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0</v>
      </c>
      <c r="H132" s="11">
        <v>0</v>
      </c>
      <c r="I132" s="11" t="s">
        <v>23</v>
      </c>
      <c r="J132" s="11">
        <f>SUM(K132,L132)</f>
        <v>0</v>
      </c>
      <c r="K132" s="11">
        <v>0</v>
      </c>
      <c r="L132" s="11" t="s">
        <v>23</v>
      </c>
    </row>
    <row r="133" spans="1:12" ht="39.950000000000003" customHeight="1">
      <c r="A133" s="9">
        <v>4633</v>
      </c>
      <c r="B133" s="10" t="s">
        <v>501</v>
      </c>
      <c r="C133" s="9" t="s">
        <v>502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>
      <c r="A134" s="9">
        <v>4634</v>
      </c>
      <c r="B134" s="10" t="s">
        <v>503</v>
      </c>
      <c r="C134" s="9" t="s">
        <v>504</v>
      </c>
      <c r="D134" s="11">
        <f>SUM(E134,F134)</f>
        <v>12800000</v>
      </c>
      <c r="E134" s="11">
        <v>12800000</v>
      </c>
      <c r="F134" s="11" t="s">
        <v>23</v>
      </c>
      <c r="G134" s="11">
        <f>SUM(H134,I134)</f>
        <v>12800000</v>
      </c>
      <c r="H134" s="11">
        <v>12800000</v>
      </c>
      <c r="I134" s="11" t="s">
        <v>23</v>
      </c>
      <c r="J134" s="11">
        <f>SUM(K134,L134)</f>
        <v>8735000</v>
      </c>
      <c r="K134" s="11">
        <v>8735000</v>
      </c>
      <c r="L134" s="11" t="s">
        <v>23</v>
      </c>
    </row>
    <row r="135" spans="1:12" ht="39.950000000000003" customHeight="1">
      <c r="A135" s="9">
        <v>4640</v>
      </c>
      <c r="B135" s="10" t="s">
        <v>505</v>
      </c>
      <c r="C135" s="9" t="s">
        <v>351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>
      <c r="A136" s="9"/>
      <c r="B136" s="10" t="s">
        <v>496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>
      <c r="A137" s="9">
        <v>4641</v>
      </c>
      <c r="B137" s="10" t="s">
        <v>506</v>
      </c>
      <c r="C137" s="9" t="s">
        <v>507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>
      <c r="A138" s="9">
        <v>4700</v>
      </c>
      <c r="B138" s="10" t="s">
        <v>508</v>
      </c>
      <c r="C138" s="9" t="s">
        <v>351</v>
      </c>
      <c r="D138" s="11">
        <f t="shared" ref="D138:L138" si="11">SUM(D140,D144,D150,D153,D157,D160,D163)</f>
        <v>22422007.199999999</v>
      </c>
      <c r="E138" s="11">
        <f t="shared" si="11"/>
        <v>13585900</v>
      </c>
      <c r="F138" s="11">
        <f t="shared" si="11"/>
        <v>8836107.1999999993</v>
      </c>
      <c r="G138" s="11">
        <f t="shared" si="11"/>
        <v>3792807.2</v>
      </c>
      <c r="H138" s="11">
        <f t="shared" si="11"/>
        <v>3036700</v>
      </c>
      <c r="I138" s="11">
        <f t="shared" si="11"/>
        <v>756107.2</v>
      </c>
      <c r="J138" s="11">
        <f t="shared" si="11"/>
        <v>851749</v>
      </c>
      <c r="K138" s="11">
        <f t="shared" si="11"/>
        <v>851749</v>
      </c>
      <c r="L138" s="11">
        <f t="shared" si="11"/>
        <v>0</v>
      </c>
    </row>
    <row r="139" spans="1:12" ht="39.950000000000003" customHeight="1">
      <c r="A139" s="9"/>
      <c r="B139" s="10" t="s">
        <v>349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>
      <c r="A140" s="9">
        <v>4710</v>
      </c>
      <c r="B140" s="10" t="s">
        <v>509</v>
      </c>
      <c r="C140" s="9" t="s">
        <v>351</v>
      </c>
      <c r="D140" s="11">
        <f>SUM(D142:D143)</f>
        <v>1400000</v>
      </c>
      <c r="E140" s="11">
        <f>SUM(E142:E143)</f>
        <v>1400000</v>
      </c>
      <c r="F140" s="11" t="s">
        <v>23</v>
      </c>
      <c r="G140" s="11">
        <f>SUM(G142:G143)</f>
        <v>1400000</v>
      </c>
      <c r="H140" s="11">
        <f>SUM(H142:H143)</f>
        <v>1400000</v>
      </c>
      <c r="I140" s="11" t="s">
        <v>23</v>
      </c>
      <c r="J140" s="11">
        <f>SUM(J142:J143)</f>
        <v>257820</v>
      </c>
      <c r="K140" s="11">
        <f>SUM(K142:K143)</f>
        <v>257820</v>
      </c>
      <c r="L140" s="11" t="s">
        <v>23</v>
      </c>
    </row>
    <row r="141" spans="1:12" ht="39.950000000000003" customHeight="1">
      <c r="A141" s="9"/>
      <c r="B141" s="10" t="s">
        <v>496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>
      <c r="A142" s="9">
        <v>4711</v>
      </c>
      <c r="B142" s="10" t="s">
        <v>510</v>
      </c>
      <c r="C142" s="9" t="s">
        <v>511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>
      <c r="A143" s="9">
        <v>4712</v>
      </c>
      <c r="B143" s="10" t="s">
        <v>512</v>
      </c>
      <c r="C143" s="9" t="s">
        <v>513</v>
      </c>
      <c r="D143" s="11">
        <f>SUM(E143,F143)</f>
        <v>1400000</v>
      </c>
      <c r="E143" s="11">
        <v>1400000</v>
      </c>
      <c r="F143" s="11" t="s">
        <v>23</v>
      </c>
      <c r="G143" s="11">
        <f>SUM(H143,I143)</f>
        <v>1400000</v>
      </c>
      <c r="H143" s="11">
        <v>1400000</v>
      </c>
      <c r="I143" s="11" t="s">
        <v>23</v>
      </c>
      <c r="J143" s="11">
        <f>SUM(K143,L143)</f>
        <v>257820</v>
      </c>
      <c r="K143" s="11">
        <v>257820</v>
      </c>
      <c r="L143" s="11" t="s">
        <v>23</v>
      </c>
    </row>
    <row r="144" spans="1:12" ht="39.950000000000003" customHeight="1">
      <c r="A144" s="9">
        <v>4720</v>
      </c>
      <c r="B144" s="10" t="s">
        <v>514</v>
      </c>
      <c r="C144" s="9" t="s">
        <v>351</v>
      </c>
      <c r="D144" s="11">
        <f>SUM(D146:D149)</f>
        <v>1100000</v>
      </c>
      <c r="E144" s="11">
        <f>SUM(E146:E149)</f>
        <v>1100000</v>
      </c>
      <c r="F144" s="11" t="s">
        <v>23</v>
      </c>
      <c r="G144" s="11">
        <f>SUM(G146:G149)</f>
        <v>1450000</v>
      </c>
      <c r="H144" s="11">
        <f>SUM(H146:H149)</f>
        <v>1450000</v>
      </c>
      <c r="I144" s="11" t="s">
        <v>23</v>
      </c>
      <c r="J144" s="11">
        <f>SUM(J146:J149)</f>
        <v>593929</v>
      </c>
      <c r="K144" s="11">
        <f>SUM(K146:K149)</f>
        <v>593929</v>
      </c>
      <c r="L144" s="11" t="s">
        <v>23</v>
      </c>
    </row>
    <row r="145" spans="1:12" ht="39.950000000000003" customHeight="1">
      <c r="A145" s="9"/>
      <c r="B145" s="10" t="s">
        <v>496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>
      <c r="A146" s="9">
        <v>4721</v>
      </c>
      <c r="B146" s="10" t="s">
        <v>515</v>
      </c>
      <c r="C146" s="9" t="s">
        <v>516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>
      <c r="A147" s="9">
        <v>4722</v>
      </c>
      <c r="B147" s="10" t="s">
        <v>517</v>
      </c>
      <c r="C147" s="9" t="s">
        <v>518</v>
      </c>
      <c r="D147" s="11">
        <f>SUM(E147,F147)</f>
        <v>500000</v>
      </c>
      <c r="E147" s="11">
        <v>500000</v>
      </c>
      <c r="F147" s="11" t="s">
        <v>23</v>
      </c>
      <c r="G147" s="11">
        <f>SUM(H147,I147)</f>
        <v>500000</v>
      </c>
      <c r="H147" s="11">
        <v>500000</v>
      </c>
      <c r="I147" s="11" t="s">
        <v>23</v>
      </c>
      <c r="J147" s="11">
        <f>SUM(K147,L147)</f>
        <v>222239</v>
      </c>
      <c r="K147" s="11">
        <v>222239</v>
      </c>
      <c r="L147" s="11" t="s">
        <v>23</v>
      </c>
    </row>
    <row r="148" spans="1:12" ht="39.950000000000003" customHeight="1">
      <c r="A148" s="9">
        <v>4723</v>
      </c>
      <c r="B148" s="10" t="s">
        <v>519</v>
      </c>
      <c r="C148" s="9" t="s">
        <v>520</v>
      </c>
      <c r="D148" s="11">
        <f>SUM(E148,F148)</f>
        <v>600000</v>
      </c>
      <c r="E148" s="11">
        <v>600000</v>
      </c>
      <c r="F148" s="11" t="s">
        <v>23</v>
      </c>
      <c r="G148" s="11">
        <f>SUM(H148,I148)</f>
        <v>950000</v>
      </c>
      <c r="H148" s="11">
        <v>950000</v>
      </c>
      <c r="I148" s="11" t="s">
        <v>23</v>
      </c>
      <c r="J148" s="11">
        <f>SUM(K148,L148)</f>
        <v>371690</v>
      </c>
      <c r="K148" s="11">
        <v>371690</v>
      </c>
      <c r="L148" s="11" t="s">
        <v>23</v>
      </c>
    </row>
    <row r="149" spans="1:12" ht="39.950000000000003" customHeight="1">
      <c r="A149" s="9">
        <v>4724</v>
      </c>
      <c r="B149" s="10" t="s">
        <v>521</v>
      </c>
      <c r="C149" s="9" t="s">
        <v>522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>
      <c r="A150" s="9">
        <v>4730</v>
      </c>
      <c r="B150" s="10" t="s">
        <v>523</v>
      </c>
      <c r="C150" s="9" t="s">
        <v>351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>
      <c r="A151" s="9"/>
      <c r="B151" s="10" t="s">
        <v>149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>
      <c r="A152" s="9">
        <v>4731</v>
      </c>
      <c r="B152" s="10" t="s">
        <v>524</v>
      </c>
      <c r="C152" s="9" t="s">
        <v>525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>
      <c r="A153" s="9">
        <v>4740</v>
      </c>
      <c r="B153" s="10" t="s">
        <v>526</v>
      </c>
      <c r="C153" s="9" t="s">
        <v>351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>
      <c r="A154" s="9"/>
      <c r="B154" s="10" t="s">
        <v>149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>
      <c r="A155" s="9">
        <v>4741</v>
      </c>
      <c r="B155" s="10" t="s">
        <v>527</v>
      </c>
      <c r="C155" s="9" t="s">
        <v>528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>
      <c r="A156" s="9">
        <v>4742</v>
      </c>
      <c r="B156" s="10" t="s">
        <v>529</v>
      </c>
      <c r="C156" s="9" t="s">
        <v>530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>
      <c r="A157" s="9">
        <v>4750</v>
      </c>
      <c r="B157" s="10" t="s">
        <v>531</v>
      </c>
      <c r="C157" s="9" t="s">
        <v>351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>
      <c r="A159" s="9">
        <v>4751</v>
      </c>
      <c r="B159" s="10" t="s">
        <v>532</v>
      </c>
      <c r="C159" s="9" t="s">
        <v>533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>
      <c r="A160" s="9">
        <v>4760</v>
      </c>
      <c r="B160" s="10" t="s">
        <v>534</v>
      </c>
      <c r="C160" s="9" t="s">
        <v>351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0</v>
      </c>
      <c r="H160" s="11">
        <f>SUM(H162)</f>
        <v>0</v>
      </c>
      <c r="I160" s="11" t="s">
        <v>23</v>
      </c>
      <c r="J160" s="11">
        <f>SUM(J162)</f>
        <v>0</v>
      </c>
      <c r="K160" s="11">
        <f>SUM(K162)</f>
        <v>0</v>
      </c>
      <c r="L160" s="11" t="s">
        <v>23</v>
      </c>
    </row>
    <row r="161" spans="1:12" ht="39.950000000000003" customHeight="1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>
      <c r="A162" s="9">
        <v>4761</v>
      </c>
      <c r="B162" s="10" t="s">
        <v>535</v>
      </c>
      <c r="C162" s="9" t="s">
        <v>536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>
      <c r="A163" s="9">
        <v>4770</v>
      </c>
      <c r="B163" s="10" t="s">
        <v>537</v>
      </c>
      <c r="C163" s="9" t="s">
        <v>351</v>
      </c>
      <c r="D163" s="11">
        <f t="shared" ref="D163:L163" si="12">SUM(D165)</f>
        <v>19922007.199999999</v>
      </c>
      <c r="E163" s="11">
        <f t="shared" si="12"/>
        <v>11085900</v>
      </c>
      <c r="F163" s="11">
        <f t="shared" si="12"/>
        <v>8836107.1999999993</v>
      </c>
      <c r="G163" s="11">
        <f t="shared" si="12"/>
        <v>942807.2</v>
      </c>
      <c r="H163" s="11">
        <f t="shared" si="12"/>
        <v>186700</v>
      </c>
      <c r="I163" s="11">
        <f t="shared" si="12"/>
        <v>756107.2</v>
      </c>
      <c r="J163" s="11">
        <f t="shared" si="12"/>
        <v>0</v>
      </c>
      <c r="K163" s="11">
        <f t="shared" si="12"/>
        <v>0</v>
      </c>
      <c r="L163" s="11">
        <f t="shared" si="12"/>
        <v>0</v>
      </c>
    </row>
    <row r="164" spans="1:12" ht="39.950000000000003" customHeight="1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>
      <c r="A165" s="9">
        <v>4771</v>
      </c>
      <c r="B165" s="10" t="s">
        <v>538</v>
      </c>
      <c r="C165" s="9" t="s">
        <v>539</v>
      </c>
      <c r="D165" s="11">
        <v>19922007.199999999</v>
      </c>
      <c r="E165" s="11">
        <v>11085900</v>
      </c>
      <c r="F165" s="11">
        <v>8836107.1999999993</v>
      </c>
      <c r="G165" s="11">
        <v>942807.2</v>
      </c>
      <c r="H165" s="11">
        <v>186700</v>
      </c>
      <c r="I165" s="11">
        <v>756107.2</v>
      </c>
      <c r="J165" s="11">
        <v>0</v>
      </c>
      <c r="K165" s="11">
        <v>0</v>
      </c>
      <c r="L165" s="11">
        <v>0</v>
      </c>
    </row>
    <row r="166" spans="1:12" ht="39.950000000000003" customHeight="1">
      <c r="A166" s="9">
        <v>4772</v>
      </c>
      <c r="B166" s="10" t="s">
        <v>540</v>
      </c>
      <c r="C166" s="9" t="s">
        <v>351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0</v>
      </c>
      <c r="H166" s="11">
        <v>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>
      <c r="A167" s="9">
        <v>5000</v>
      </c>
      <c r="B167" s="10" t="s">
        <v>541</v>
      </c>
      <c r="C167" s="9" t="s">
        <v>351</v>
      </c>
      <c r="D167" s="11">
        <f>SUM(D169,D187,D193,D196)</f>
        <v>32490400</v>
      </c>
      <c r="E167" s="11" t="s">
        <v>23</v>
      </c>
      <c r="F167" s="11">
        <f>SUM(F169,F187,F193,F196)</f>
        <v>32490400</v>
      </c>
      <c r="G167" s="11">
        <f>SUM(G169,G187,G193,G196)</f>
        <v>76660332</v>
      </c>
      <c r="H167" s="11" t="s">
        <v>23</v>
      </c>
      <c r="I167" s="11">
        <f>SUM(I169,I187,I193,I196)</f>
        <v>76660332</v>
      </c>
      <c r="J167" s="11">
        <f>SUM(J169,J187,J193,J196)</f>
        <v>14380446.199999999</v>
      </c>
      <c r="K167" s="11" t="s">
        <v>23</v>
      </c>
      <c r="L167" s="11">
        <f>SUM(L169,L187,L193,L196)</f>
        <v>14380446.199999999</v>
      </c>
    </row>
    <row r="168" spans="1:12" ht="39.950000000000003" customHeight="1">
      <c r="A168" s="9"/>
      <c r="B168" s="10" t="s">
        <v>349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>
      <c r="A169" s="9">
        <v>5100</v>
      </c>
      <c r="B169" s="10" t="s">
        <v>542</v>
      </c>
      <c r="C169" s="9" t="s">
        <v>351</v>
      </c>
      <c r="D169" s="11">
        <f>SUM(D171,D176,D181)</f>
        <v>32490400</v>
      </c>
      <c r="E169" s="11" t="s">
        <v>23</v>
      </c>
      <c r="F169" s="11">
        <f>SUM(F171,F176,F181)</f>
        <v>32490400</v>
      </c>
      <c r="G169" s="11">
        <f>SUM(G171,G176,G181)</f>
        <v>76660332</v>
      </c>
      <c r="H169" s="11" t="s">
        <v>23</v>
      </c>
      <c r="I169" s="11">
        <f>SUM(I171,I176,I181)</f>
        <v>76660332</v>
      </c>
      <c r="J169" s="11">
        <f>SUM(J171,J176,J181)</f>
        <v>14380446.199999999</v>
      </c>
      <c r="K169" s="11" t="s">
        <v>23</v>
      </c>
      <c r="L169" s="11">
        <f>SUM(L171,L176,L181)</f>
        <v>14380446.199999999</v>
      </c>
    </row>
    <row r="170" spans="1:12" ht="39.950000000000003" customHeight="1">
      <c r="A170" s="9"/>
      <c r="B170" s="10" t="s">
        <v>349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>
      <c r="A171" s="9">
        <v>5110</v>
      </c>
      <c r="B171" s="10" t="s">
        <v>543</v>
      </c>
      <c r="C171" s="9" t="s">
        <v>351</v>
      </c>
      <c r="D171" s="11">
        <f>SUM(D173:D175)</f>
        <v>26640400</v>
      </c>
      <c r="E171" s="11" t="s">
        <v>23</v>
      </c>
      <c r="F171" s="11">
        <f>SUM(F173:F175)</f>
        <v>26640400</v>
      </c>
      <c r="G171" s="11">
        <f>SUM(G173:G175)</f>
        <v>66312442</v>
      </c>
      <c r="H171" s="11" t="s">
        <v>23</v>
      </c>
      <c r="I171" s="11">
        <f>SUM(I173:I175)</f>
        <v>66312442</v>
      </c>
      <c r="J171" s="11">
        <f>SUM(J173:J175)</f>
        <v>6384330.2000000002</v>
      </c>
      <c r="K171" s="11" t="s">
        <v>23</v>
      </c>
      <c r="L171" s="11">
        <f>SUM(L173:L175)</f>
        <v>6384330.2000000002</v>
      </c>
    </row>
    <row r="172" spans="1:12" ht="39.950000000000003" customHeight="1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>
      <c r="A173" s="9">
        <v>5111</v>
      </c>
      <c r="B173" s="10" t="s">
        <v>544</v>
      </c>
      <c r="C173" s="9" t="s">
        <v>545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>
      <c r="A174" s="9">
        <v>5112</v>
      </c>
      <c r="B174" s="10" t="s">
        <v>546</v>
      </c>
      <c r="C174" s="9" t="s">
        <v>547</v>
      </c>
      <c r="D174" s="11">
        <f>SUM(E174,F174)</f>
        <v>16640400</v>
      </c>
      <c r="E174" s="11" t="s">
        <v>23</v>
      </c>
      <c r="F174" s="11">
        <v>16640400</v>
      </c>
      <c r="G174" s="11">
        <f>SUM(H174,I174)</f>
        <v>34540400</v>
      </c>
      <c r="H174" s="11" t="s">
        <v>23</v>
      </c>
      <c r="I174" s="11">
        <v>34540400</v>
      </c>
      <c r="J174" s="11">
        <f>SUM(K174,L174)</f>
        <v>6384330.2000000002</v>
      </c>
      <c r="K174" s="11" t="s">
        <v>23</v>
      </c>
      <c r="L174" s="11">
        <v>6384330.2000000002</v>
      </c>
    </row>
    <row r="175" spans="1:12" ht="39.950000000000003" customHeight="1">
      <c r="A175" s="9">
        <v>5113</v>
      </c>
      <c r="B175" s="10" t="s">
        <v>548</v>
      </c>
      <c r="C175" s="9" t="s">
        <v>549</v>
      </c>
      <c r="D175" s="11">
        <f>SUM(E175,F175)</f>
        <v>10000000</v>
      </c>
      <c r="E175" s="11" t="s">
        <v>23</v>
      </c>
      <c r="F175" s="11">
        <v>10000000</v>
      </c>
      <c r="G175" s="11">
        <f>SUM(H175,I175)</f>
        <v>31772042</v>
      </c>
      <c r="H175" s="11" t="s">
        <v>23</v>
      </c>
      <c r="I175" s="11">
        <v>31772042</v>
      </c>
      <c r="J175" s="11">
        <f>SUM(K175,L175)</f>
        <v>0</v>
      </c>
      <c r="K175" s="11" t="s">
        <v>23</v>
      </c>
      <c r="L175" s="11">
        <v>0</v>
      </c>
    </row>
    <row r="176" spans="1:12" ht="39.950000000000003" customHeight="1">
      <c r="A176" s="9">
        <v>5120</v>
      </c>
      <c r="B176" s="10" t="s">
        <v>550</v>
      </c>
      <c r="C176" s="9" t="s">
        <v>351</v>
      </c>
      <c r="D176" s="11">
        <f>SUM(D178:D180)</f>
        <v>4850000</v>
      </c>
      <c r="E176" s="11" t="s">
        <v>23</v>
      </c>
      <c r="F176" s="11">
        <f>SUM(F178:F180)</f>
        <v>4850000</v>
      </c>
      <c r="G176" s="11">
        <f>SUM(G178:G180)</f>
        <v>7387890</v>
      </c>
      <c r="H176" s="11" t="s">
        <v>23</v>
      </c>
      <c r="I176" s="11">
        <f>SUM(I178:I180)</f>
        <v>7387890</v>
      </c>
      <c r="J176" s="11">
        <f>SUM(J178:J180)</f>
        <v>5191116</v>
      </c>
      <c r="K176" s="11" t="s">
        <v>23</v>
      </c>
      <c r="L176" s="11">
        <f>SUM(L178:L180)</f>
        <v>5191116</v>
      </c>
    </row>
    <row r="177" spans="1:12" ht="39.950000000000003" customHeight="1">
      <c r="A177" s="9"/>
      <c r="B177" s="10" t="s">
        <v>149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>
      <c r="A178" s="9">
        <v>5121</v>
      </c>
      <c r="B178" s="10" t="s">
        <v>551</v>
      </c>
      <c r="C178" s="9" t="s">
        <v>552</v>
      </c>
      <c r="D178" s="11">
        <f>SUM(E178,F178)</f>
        <v>1000000</v>
      </c>
      <c r="E178" s="11" t="s">
        <v>23</v>
      </c>
      <c r="F178" s="11">
        <v>1000000</v>
      </c>
      <c r="G178" s="11">
        <f>SUM(H178,I178)</f>
        <v>0</v>
      </c>
      <c r="H178" s="11" t="s">
        <v>23</v>
      </c>
      <c r="I178" s="11">
        <v>0</v>
      </c>
      <c r="J178" s="11">
        <f>SUM(K178,L178)</f>
        <v>0</v>
      </c>
      <c r="K178" s="11" t="s">
        <v>23</v>
      </c>
      <c r="L178" s="11">
        <v>0</v>
      </c>
    </row>
    <row r="179" spans="1:12" ht="39.950000000000003" customHeight="1">
      <c r="A179" s="9">
        <v>5122</v>
      </c>
      <c r="B179" s="10" t="s">
        <v>553</v>
      </c>
      <c r="C179" s="9" t="s">
        <v>554</v>
      </c>
      <c r="D179" s="11">
        <f>SUM(E179,F179)</f>
        <v>3850000</v>
      </c>
      <c r="E179" s="11" t="s">
        <v>23</v>
      </c>
      <c r="F179" s="11">
        <v>3850000</v>
      </c>
      <c r="G179" s="11">
        <f>SUM(H179,I179)</f>
        <v>6487890</v>
      </c>
      <c r="H179" s="11" t="s">
        <v>23</v>
      </c>
      <c r="I179" s="11">
        <v>6487890</v>
      </c>
      <c r="J179" s="11">
        <f>SUM(K179,L179)</f>
        <v>4291116</v>
      </c>
      <c r="K179" s="11" t="s">
        <v>23</v>
      </c>
      <c r="L179" s="11">
        <v>4291116</v>
      </c>
    </row>
    <row r="180" spans="1:12" ht="39.950000000000003" customHeight="1">
      <c r="A180" s="9">
        <v>5123</v>
      </c>
      <c r="B180" s="10" t="s">
        <v>555</v>
      </c>
      <c r="C180" s="9" t="s">
        <v>556</v>
      </c>
      <c r="D180" s="11">
        <f>SUM(E180,F180)</f>
        <v>0</v>
      </c>
      <c r="E180" s="11" t="s">
        <v>23</v>
      </c>
      <c r="F180" s="11">
        <v>0</v>
      </c>
      <c r="G180" s="11">
        <f>SUM(H180,I180)</f>
        <v>900000</v>
      </c>
      <c r="H180" s="11" t="s">
        <v>23</v>
      </c>
      <c r="I180" s="11">
        <v>900000</v>
      </c>
      <c r="J180" s="11">
        <f>SUM(K180,L180)</f>
        <v>900000</v>
      </c>
      <c r="K180" s="11" t="s">
        <v>23</v>
      </c>
      <c r="L180" s="11">
        <v>900000</v>
      </c>
    </row>
    <row r="181" spans="1:12" ht="39.950000000000003" customHeight="1">
      <c r="A181" s="9">
        <v>5130</v>
      </c>
      <c r="B181" s="10" t="s">
        <v>557</v>
      </c>
      <c r="C181" s="9" t="s">
        <v>351</v>
      </c>
      <c r="D181" s="11">
        <f>SUM(D183:D186)</f>
        <v>1000000</v>
      </c>
      <c r="E181" s="11" t="s">
        <v>23</v>
      </c>
      <c r="F181" s="11">
        <f>SUM(F183:F186)</f>
        <v>1000000</v>
      </c>
      <c r="G181" s="11">
        <f>SUM(G183:G186)</f>
        <v>2960000</v>
      </c>
      <c r="H181" s="11" t="s">
        <v>23</v>
      </c>
      <c r="I181" s="11">
        <f>SUM(I183:I186)</f>
        <v>2960000</v>
      </c>
      <c r="J181" s="11">
        <f>SUM(J183:J186)</f>
        <v>2805000</v>
      </c>
      <c r="K181" s="11" t="s">
        <v>23</v>
      </c>
      <c r="L181" s="11">
        <f>SUM(L183:L186)</f>
        <v>2805000</v>
      </c>
    </row>
    <row r="182" spans="1:12" ht="39.950000000000003" customHeight="1">
      <c r="A182" s="9"/>
      <c r="B182" s="10" t="s">
        <v>149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>
      <c r="A183" s="9">
        <v>5131</v>
      </c>
      <c r="B183" s="10" t="s">
        <v>558</v>
      </c>
      <c r="C183" s="9" t="s">
        <v>559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>
      <c r="A184" s="9">
        <v>5132</v>
      </c>
      <c r="B184" s="10" t="s">
        <v>560</v>
      </c>
      <c r="C184" s="9" t="s">
        <v>561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>
      <c r="A185" s="9">
        <v>5133</v>
      </c>
      <c r="B185" s="10" t="s">
        <v>562</v>
      </c>
      <c r="C185" s="9" t="s">
        <v>563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>
      <c r="A186" s="9">
        <v>5134</v>
      </c>
      <c r="B186" s="10" t="s">
        <v>564</v>
      </c>
      <c r="C186" s="9" t="s">
        <v>565</v>
      </c>
      <c r="D186" s="11">
        <f>SUM(E186,F186)</f>
        <v>1000000</v>
      </c>
      <c r="E186" s="11" t="s">
        <v>23</v>
      </c>
      <c r="F186" s="11">
        <v>1000000</v>
      </c>
      <c r="G186" s="11">
        <f>SUM(H186,I186)</f>
        <v>2960000</v>
      </c>
      <c r="H186" s="11" t="s">
        <v>23</v>
      </c>
      <c r="I186" s="11">
        <v>2960000</v>
      </c>
      <c r="J186" s="11">
        <f>SUM(K186,L186)</f>
        <v>2805000</v>
      </c>
      <c r="K186" s="11" t="s">
        <v>23</v>
      </c>
      <c r="L186" s="11">
        <v>2805000</v>
      </c>
    </row>
    <row r="187" spans="1:12" ht="39.950000000000003" customHeight="1">
      <c r="A187" s="9">
        <v>5200</v>
      </c>
      <c r="B187" s="10" t="s">
        <v>566</v>
      </c>
      <c r="C187" s="9" t="s">
        <v>351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>
      <c r="A188" s="9"/>
      <c r="B188" s="10" t="s">
        <v>349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>
      <c r="A189" s="9">
        <v>5211</v>
      </c>
      <c r="B189" s="10" t="s">
        <v>567</v>
      </c>
      <c r="C189" s="9" t="s">
        <v>568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>
      <c r="A190" s="9">
        <v>5221</v>
      </c>
      <c r="B190" s="10" t="s">
        <v>569</v>
      </c>
      <c r="C190" s="9" t="s">
        <v>570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>
      <c r="A191" s="9">
        <v>5231</v>
      </c>
      <c r="B191" s="10" t="s">
        <v>571</v>
      </c>
      <c r="C191" s="9" t="s">
        <v>572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>
      <c r="A192" s="9">
        <v>5241</v>
      </c>
      <c r="B192" s="10" t="s">
        <v>573</v>
      </c>
      <c r="C192" s="9" t="s">
        <v>574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>
      <c r="A193" s="9">
        <v>5300</v>
      </c>
      <c r="B193" s="10" t="s">
        <v>575</v>
      </c>
      <c r="C193" s="9" t="s">
        <v>351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>
      <c r="A194" s="9"/>
      <c r="B194" s="10" t="s">
        <v>349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>
      <c r="A195" s="9">
        <v>5311</v>
      </c>
      <c r="B195" s="10" t="s">
        <v>576</v>
      </c>
      <c r="C195" s="9" t="s">
        <v>577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>
      <c r="A196" s="9">
        <v>5400</v>
      </c>
      <c r="B196" s="10" t="s">
        <v>578</v>
      </c>
      <c r="C196" s="9" t="s">
        <v>351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>
      <c r="A197" s="9"/>
      <c r="B197" s="10" t="s">
        <v>349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>
      <c r="A198" s="9">
        <v>5411</v>
      </c>
      <c r="B198" s="10" t="s">
        <v>579</v>
      </c>
      <c r="C198" s="9" t="s">
        <v>580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>
      <c r="A199" s="9">
        <v>5421</v>
      </c>
      <c r="B199" s="10" t="s">
        <v>581</v>
      </c>
      <c r="C199" s="9" t="s">
        <v>582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>
      <c r="A200" s="9">
        <v>5431</v>
      </c>
      <c r="B200" s="10" t="s">
        <v>583</v>
      </c>
      <c r="C200" s="9" t="s">
        <v>584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>
      <c r="A201" s="9">
        <v>5441</v>
      </c>
      <c r="B201" s="10" t="s">
        <v>585</v>
      </c>
      <c r="C201" s="9" t="s">
        <v>586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>
      <c r="A202" s="9">
        <v>6000</v>
      </c>
      <c r="B202" s="10" t="s">
        <v>587</v>
      </c>
      <c r="C202" s="9" t="s">
        <v>351</v>
      </c>
      <c r="D202" s="11">
        <f>SUM(D204,D212,D217,D220)</f>
        <v>0</v>
      </c>
      <c r="E202" s="11" t="s">
        <v>23</v>
      </c>
      <c r="F202" s="11">
        <f>SUM(F204,F212,F217,F220)</f>
        <v>0</v>
      </c>
      <c r="G202" s="11">
        <f>SUM(G204,G212,G217,G220)</f>
        <v>-9108890</v>
      </c>
      <c r="H202" s="11" t="s">
        <v>23</v>
      </c>
      <c r="I202" s="11">
        <f>SUM(I204,I212,I217,I220)</f>
        <v>-9108890</v>
      </c>
      <c r="J202" s="11">
        <f>SUM(J204,J212,J217,J220)</f>
        <v>-9697000</v>
      </c>
      <c r="K202" s="11" t="s">
        <v>23</v>
      </c>
      <c r="L202" s="11">
        <f>SUM(L204,L212,L217,L220)</f>
        <v>-9697000</v>
      </c>
    </row>
    <row r="203" spans="1:12" ht="39.950000000000003" customHeight="1">
      <c r="A203" s="9"/>
      <c r="B203" s="10" t="s">
        <v>147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>
      <c r="A204" s="9">
        <v>6100</v>
      </c>
      <c r="B204" s="10" t="s">
        <v>588</v>
      </c>
      <c r="C204" s="9" t="s">
        <v>351</v>
      </c>
      <c r="D204" s="11">
        <f>SUM(D206:D208)</f>
        <v>0</v>
      </c>
      <c r="E204" s="11" t="s">
        <v>23</v>
      </c>
      <c r="F204" s="11">
        <f>SUM(F206:F208)</f>
        <v>0</v>
      </c>
      <c r="G204" s="11">
        <f>SUM(G206:G208)</f>
        <v>-1386350</v>
      </c>
      <c r="H204" s="11" t="s">
        <v>23</v>
      </c>
      <c r="I204" s="11">
        <f>SUM(I206:I208)</f>
        <v>-1386350</v>
      </c>
      <c r="J204" s="11">
        <f>SUM(J206:J208)</f>
        <v>-1728640</v>
      </c>
      <c r="K204" s="11" t="s">
        <v>23</v>
      </c>
      <c r="L204" s="11">
        <f>SUM(L206:L208)</f>
        <v>-1728640</v>
      </c>
    </row>
    <row r="205" spans="1:12" ht="39.950000000000003" customHeight="1">
      <c r="A205" s="9"/>
      <c r="B205" s="10" t="s">
        <v>147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ht="39.950000000000003" customHeight="1">
      <c r="A206" s="9">
        <v>6110</v>
      </c>
      <c r="B206" s="10" t="s">
        <v>589</v>
      </c>
      <c r="C206" s="9" t="s">
        <v>590</v>
      </c>
      <c r="D206" s="11">
        <f>SUM(E206,F206)</f>
        <v>0</v>
      </c>
      <c r="E206" s="11" t="s">
        <v>23</v>
      </c>
      <c r="F206" s="11">
        <v>0</v>
      </c>
      <c r="G206" s="11">
        <f>SUM(H206,I206)</f>
        <v>0</v>
      </c>
      <c r="H206" s="11" t="s">
        <v>23</v>
      </c>
      <c r="I206" s="11">
        <v>0</v>
      </c>
      <c r="J206" s="11">
        <f>SUM(K206,L206)</f>
        <v>0</v>
      </c>
      <c r="K206" s="11" t="s">
        <v>23</v>
      </c>
      <c r="L206" s="11">
        <v>0</v>
      </c>
    </row>
    <row r="207" spans="1:12" ht="39.950000000000003" customHeight="1">
      <c r="A207" s="9">
        <v>6120</v>
      </c>
      <c r="B207" s="10" t="s">
        <v>591</v>
      </c>
      <c r="C207" s="9" t="s">
        <v>592</v>
      </c>
      <c r="D207" s="11">
        <f>SUM(E207,F207)</f>
        <v>0</v>
      </c>
      <c r="E207" s="11" t="s">
        <v>23</v>
      </c>
      <c r="F207" s="11">
        <v>0</v>
      </c>
      <c r="G207" s="11">
        <f>SUM(H207,I207)</f>
        <v>0</v>
      </c>
      <c r="H207" s="11" t="s">
        <v>23</v>
      </c>
      <c r="I207" s="11">
        <v>0</v>
      </c>
      <c r="J207" s="11">
        <f>SUM(K207,L207)</f>
        <v>0</v>
      </c>
      <c r="K207" s="11" t="s">
        <v>23</v>
      </c>
      <c r="L207" s="11">
        <v>0</v>
      </c>
    </row>
    <row r="208" spans="1:12" ht="39.950000000000003" customHeight="1">
      <c r="A208" s="9">
        <v>6130</v>
      </c>
      <c r="B208" s="10" t="s">
        <v>593</v>
      </c>
      <c r="C208" s="9" t="s">
        <v>594</v>
      </c>
      <c r="D208" s="11">
        <f>SUM(E208,F208)</f>
        <v>0</v>
      </c>
      <c r="E208" s="11" t="s">
        <v>23</v>
      </c>
      <c r="F208" s="11">
        <v>0</v>
      </c>
      <c r="G208" s="11">
        <f>SUM(H208,I208)</f>
        <v>-1386350</v>
      </c>
      <c r="H208" s="11" t="s">
        <v>23</v>
      </c>
      <c r="I208" s="11">
        <v>-1386350</v>
      </c>
      <c r="J208" s="11">
        <f>SUM(K208,L208)</f>
        <v>-1728640</v>
      </c>
      <c r="K208" s="11" t="s">
        <v>23</v>
      </c>
      <c r="L208" s="11">
        <v>-1728640</v>
      </c>
    </row>
    <row r="209" spans="1:12" ht="39.950000000000003" customHeight="1">
      <c r="A209" s="9">
        <v>6200</v>
      </c>
      <c r="B209" s="10" t="s">
        <v>595</v>
      </c>
      <c r="C209" s="9" t="s">
        <v>351</v>
      </c>
      <c r="D209" s="11">
        <f>SUM(D211:D212)</f>
        <v>0</v>
      </c>
      <c r="E209" s="11" t="s">
        <v>23</v>
      </c>
      <c r="F209" s="11">
        <f>SUM(F211:F212)</f>
        <v>0</v>
      </c>
      <c r="G209" s="11">
        <f>SUM(G211:G212)</f>
        <v>0</v>
      </c>
      <c r="H209" s="11" t="s">
        <v>23</v>
      </c>
      <c r="I209" s="11">
        <f>SUM(I211:I212)</f>
        <v>0</v>
      </c>
      <c r="J209" s="11">
        <f>SUM(J211:J212)</f>
        <v>0</v>
      </c>
      <c r="K209" s="11" t="s">
        <v>23</v>
      </c>
      <c r="L209" s="11">
        <f>SUM(L211:L212)</f>
        <v>0</v>
      </c>
    </row>
    <row r="210" spans="1:12" ht="39.950000000000003" customHeight="1">
      <c r="A210" s="9"/>
      <c r="B210" s="10" t="s">
        <v>147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ht="39.950000000000003" customHeight="1">
      <c r="A211" s="9">
        <v>6210</v>
      </c>
      <c r="B211" s="10" t="s">
        <v>596</v>
      </c>
      <c r="C211" s="9" t="s">
        <v>597</v>
      </c>
      <c r="D211" s="11">
        <f>SUM(E211,F211)</f>
        <v>0</v>
      </c>
      <c r="E211" s="11" t="s">
        <v>23</v>
      </c>
      <c r="F211" s="11">
        <v>0</v>
      </c>
      <c r="G211" s="11">
        <f>SUM(H211,I211)</f>
        <v>0</v>
      </c>
      <c r="H211" s="11" t="s">
        <v>23</v>
      </c>
      <c r="I211" s="11">
        <v>0</v>
      </c>
      <c r="J211" s="11">
        <f>SUM(K211,L211)</f>
        <v>0</v>
      </c>
      <c r="K211" s="11" t="s">
        <v>23</v>
      </c>
      <c r="L211" s="11">
        <v>0</v>
      </c>
    </row>
    <row r="212" spans="1:12" ht="39.950000000000003" customHeight="1">
      <c r="A212" s="9">
        <v>6220</v>
      </c>
      <c r="B212" s="10" t="s">
        <v>598</v>
      </c>
      <c r="C212" s="9" t="s">
        <v>351</v>
      </c>
      <c r="D212" s="11">
        <f>SUM(D214:D216)</f>
        <v>0</v>
      </c>
      <c r="E212" s="11" t="s">
        <v>23</v>
      </c>
      <c r="F212" s="11">
        <f>SUM(F214:F216)</f>
        <v>0</v>
      </c>
      <c r="G212" s="11">
        <f>SUM(G214:G216)</f>
        <v>0</v>
      </c>
      <c r="H212" s="11" t="s">
        <v>23</v>
      </c>
      <c r="I212" s="11">
        <f>SUM(I214:I216)</f>
        <v>0</v>
      </c>
      <c r="J212" s="11">
        <f>SUM(J214:J216)</f>
        <v>0</v>
      </c>
      <c r="K212" s="11" t="s">
        <v>23</v>
      </c>
      <c r="L212" s="11">
        <f>SUM(L214:L216)</f>
        <v>0</v>
      </c>
    </row>
    <row r="213" spans="1:12" ht="39.950000000000003" customHeight="1">
      <c r="A213" s="9"/>
      <c r="B213" s="10" t="s">
        <v>149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>
      <c r="A214" s="9">
        <v>6221</v>
      </c>
      <c r="B214" s="10" t="s">
        <v>599</v>
      </c>
      <c r="C214" s="9" t="s">
        <v>600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>
      <c r="A215" s="9">
        <v>6222</v>
      </c>
      <c r="B215" s="10" t="s">
        <v>601</v>
      </c>
      <c r="C215" s="9" t="s">
        <v>602</v>
      </c>
      <c r="D215" s="11">
        <f>SUM(E215,F215)</f>
        <v>0</v>
      </c>
      <c r="E215" s="11" t="s">
        <v>23</v>
      </c>
      <c r="F215" s="11">
        <v>0</v>
      </c>
      <c r="G215" s="11">
        <f>SUM(H215,I215)</f>
        <v>0</v>
      </c>
      <c r="H215" s="11" t="s">
        <v>23</v>
      </c>
      <c r="I215" s="11">
        <v>0</v>
      </c>
      <c r="J215" s="11">
        <f>SUM(K215,L215)</f>
        <v>0</v>
      </c>
      <c r="K215" s="11" t="s">
        <v>23</v>
      </c>
      <c r="L215" s="11">
        <v>0</v>
      </c>
    </row>
    <row r="216" spans="1:12" ht="39.950000000000003" customHeight="1">
      <c r="A216" s="9">
        <v>6223</v>
      </c>
      <c r="B216" s="10" t="s">
        <v>603</v>
      </c>
      <c r="C216" s="9" t="s">
        <v>604</v>
      </c>
      <c r="D216" s="11">
        <f>SUM(E216,F216)</f>
        <v>0</v>
      </c>
      <c r="E216" s="11" t="s">
        <v>23</v>
      </c>
      <c r="F216" s="11">
        <v>0</v>
      </c>
      <c r="G216" s="11">
        <f>SUM(H216,I216)</f>
        <v>0</v>
      </c>
      <c r="H216" s="11" t="s">
        <v>23</v>
      </c>
      <c r="I216" s="11">
        <v>0</v>
      </c>
      <c r="J216" s="11">
        <f>SUM(K216,L216)</f>
        <v>0</v>
      </c>
      <c r="K216" s="11" t="s">
        <v>23</v>
      </c>
      <c r="L216" s="11">
        <v>0</v>
      </c>
    </row>
    <row r="217" spans="1:12" ht="39.950000000000003" customHeight="1">
      <c r="A217" s="9">
        <v>6300</v>
      </c>
      <c r="B217" s="10" t="s">
        <v>605</v>
      </c>
      <c r="C217" s="9" t="s">
        <v>351</v>
      </c>
      <c r="D217" s="11">
        <f>SUM(D219)</f>
        <v>0</v>
      </c>
      <c r="E217" s="11" t="s">
        <v>23</v>
      </c>
      <c r="F217" s="11">
        <f>SUM(F219)</f>
        <v>0</v>
      </c>
      <c r="G217" s="11">
        <f>SUM(G219)</f>
        <v>0</v>
      </c>
      <c r="H217" s="11" t="s">
        <v>23</v>
      </c>
      <c r="I217" s="11">
        <f>SUM(I219)</f>
        <v>0</v>
      </c>
      <c r="J217" s="11">
        <f>SUM(J219)</f>
        <v>0</v>
      </c>
      <c r="K217" s="11" t="s">
        <v>23</v>
      </c>
      <c r="L217" s="11">
        <f>SUM(L219)</f>
        <v>0</v>
      </c>
    </row>
    <row r="218" spans="1:12" ht="39.950000000000003" customHeight="1">
      <c r="A218" s="9"/>
      <c r="B218" s="10" t="s">
        <v>147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ht="39.950000000000003" customHeight="1">
      <c r="A219" s="9">
        <v>6310</v>
      </c>
      <c r="B219" s="10" t="s">
        <v>606</v>
      </c>
      <c r="C219" s="9" t="s">
        <v>607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>
      <c r="A220" s="9">
        <v>6400</v>
      </c>
      <c r="B220" s="10" t="s">
        <v>608</v>
      </c>
      <c r="C220" s="9" t="s">
        <v>351</v>
      </c>
      <c r="D220" s="11">
        <f>SUM(D222:D225)</f>
        <v>0</v>
      </c>
      <c r="E220" s="11" t="s">
        <v>23</v>
      </c>
      <c r="F220" s="11">
        <f>SUM(F222:F225)</f>
        <v>0</v>
      </c>
      <c r="G220" s="11">
        <f>SUM(G222:G225)</f>
        <v>-7722540</v>
      </c>
      <c r="H220" s="11" t="s">
        <v>23</v>
      </c>
      <c r="I220" s="11">
        <f>SUM(I222:I225)</f>
        <v>-7722540</v>
      </c>
      <c r="J220" s="11">
        <f>SUM(J222:J225)</f>
        <v>-7968360</v>
      </c>
      <c r="K220" s="11" t="s">
        <v>23</v>
      </c>
      <c r="L220" s="11">
        <f>SUM(L222:L225)</f>
        <v>-7968360</v>
      </c>
    </row>
    <row r="221" spans="1:12" ht="39.950000000000003" customHeight="1">
      <c r="A221" s="9"/>
      <c r="B221" s="10" t="s">
        <v>147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>
      <c r="A222" s="9">
        <v>6410</v>
      </c>
      <c r="B222" s="10" t="s">
        <v>609</v>
      </c>
      <c r="C222" s="9" t="s">
        <v>610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-7722540</v>
      </c>
      <c r="H222" s="11" t="s">
        <v>23</v>
      </c>
      <c r="I222" s="11">
        <v>-7722540</v>
      </c>
      <c r="J222" s="11">
        <f>SUM(K222,L222)</f>
        <v>-7968360</v>
      </c>
      <c r="K222" s="11" t="s">
        <v>23</v>
      </c>
      <c r="L222" s="11">
        <v>-7968360</v>
      </c>
    </row>
    <row r="223" spans="1:12" ht="39.950000000000003" customHeight="1">
      <c r="A223" s="9">
        <v>6420</v>
      </c>
      <c r="B223" s="10" t="s">
        <v>611</v>
      </c>
      <c r="C223" s="9" t="s">
        <v>612</v>
      </c>
      <c r="D223" s="11">
        <f>SUM(E223,F223)</f>
        <v>0</v>
      </c>
      <c r="E223" s="11" t="s">
        <v>23</v>
      </c>
      <c r="F223" s="11">
        <v>0</v>
      </c>
      <c r="G223" s="11">
        <f>SUM(H223,I223)</f>
        <v>0</v>
      </c>
      <c r="H223" s="11" t="s">
        <v>23</v>
      </c>
      <c r="I223" s="11">
        <v>0</v>
      </c>
      <c r="J223" s="11">
        <f>SUM(K223,L223)</f>
        <v>0</v>
      </c>
      <c r="K223" s="11" t="s">
        <v>23</v>
      </c>
      <c r="L223" s="11">
        <v>0</v>
      </c>
    </row>
    <row r="224" spans="1:12" ht="39.950000000000003" customHeight="1">
      <c r="A224" s="9">
        <v>6430</v>
      </c>
      <c r="B224" s="10" t="s">
        <v>613</v>
      </c>
      <c r="C224" s="9" t="s">
        <v>614</v>
      </c>
      <c r="D224" s="11">
        <f>SUM(E224,F224)</f>
        <v>0</v>
      </c>
      <c r="E224" s="11" t="s">
        <v>23</v>
      </c>
      <c r="F224" s="11">
        <v>0</v>
      </c>
      <c r="G224" s="11">
        <f>SUM(H224,I224)</f>
        <v>0</v>
      </c>
      <c r="H224" s="11" t="s">
        <v>23</v>
      </c>
      <c r="I224" s="11">
        <v>0</v>
      </c>
      <c r="J224" s="11">
        <f>SUM(K224,L224)</f>
        <v>0</v>
      </c>
      <c r="K224" s="11" t="s">
        <v>23</v>
      </c>
      <c r="L224" s="11">
        <v>0</v>
      </c>
    </row>
    <row r="225" spans="1:12" ht="39.950000000000003" customHeight="1">
      <c r="A225" s="9">
        <v>6440</v>
      </c>
      <c r="B225" s="10" t="s">
        <v>615</v>
      </c>
      <c r="C225" s="9" t="s">
        <v>616</v>
      </c>
      <c r="D225" s="11">
        <f>SUM(E225,F225)</f>
        <v>0</v>
      </c>
      <c r="E225" s="11" t="s">
        <v>23</v>
      </c>
      <c r="F225" s="11">
        <v>0</v>
      </c>
      <c r="G225" s="11">
        <f>SUM(H225,I225)</f>
        <v>0</v>
      </c>
      <c r="H225" s="11" t="s">
        <v>23</v>
      </c>
      <c r="I225" s="11">
        <v>0</v>
      </c>
      <c r="J225" s="11">
        <f>SUM(K225,L225)</f>
        <v>0</v>
      </c>
      <c r="K225" s="11" t="s">
        <v>23</v>
      </c>
      <c r="L225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>
      <c r="A9" s="6" t="s">
        <v>7</v>
      </c>
      <c r="B9" s="7"/>
      <c r="C9" s="6" t="s">
        <v>9</v>
      </c>
      <c r="D9" s="6" t="s">
        <v>618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>
      <c r="A10" s="6" t="s">
        <v>11</v>
      </c>
      <c r="B10" s="6"/>
      <c r="C10" s="6" t="s">
        <v>619</v>
      </c>
      <c r="D10" s="6" t="s">
        <v>17</v>
      </c>
      <c r="E10" s="6" t="s">
        <v>140</v>
      </c>
      <c r="F10" s="6" t="s">
        <v>620</v>
      </c>
      <c r="G10" s="6" t="s">
        <v>17</v>
      </c>
      <c r="H10" s="6" t="s">
        <v>140</v>
      </c>
      <c r="I10" s="6" t="s">
        <v>621</v>
      </c>
      <c r="J10" s="6" t="s">
        <v>17</v>
      </c>
      <c r="K10" s="6" t="s">
        <v>140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>
      <c r="A12" s="9">
        <v>7000</v>
      </c>
      <c r="B12" s="10" t="s">
        <v>622</v>
      </c>
      <c r="C12" s="11">
        <f>SUM(D12:E12)</f>
        <v>-41326507.200000003</v>
      </c>
      <c r="D12" s="11">
        <f>Ekamutner!E12-Gorcarnakan_caxs!G12</f>
        <v>0</v>
      </c>
      <c r="E12" s="11">
        <f>Ekamutner!F12-Gorcarnakan_caxs!H12</f>
        <v>-41326507.200000003</v>
      </c>
      <c r="F12" s="11">
        <f>SUM(G12:H12)</f>
        <v>-41326507.200000003</v>
      </c>
      <c r="G12" s="11">
        <f>Ekamutner!H12-Gorcarnakan_caxs!J12</f>
        <v>0</v>
      </c>
      <c r="H12" s="11">
        <f>Ekamutner!I12-Gorcarnakan_caxs!K12</f>
        <v>-41326507.200000003</v>
      </c>
      <c r="I12" s="11">
        <f>SUM(J12:K12)</f>
        <v>25152176.600000013</v>
      </c>
      <c r="J12" s="11">
        <f>Ekamutner!K12-Gorcarnakan_caxs!M12</f>
        <v>29835622.800000012</v>
      </c>
      <c r="K12" s="11">
        <f>Ekamutner!L12-Gorcarnakan_caxs!N12</f>
        <v>-4683446.2</v>
      </c>
    </row>
    <row r="16" spans="1:12" ht="39.950000000000003" customHeight="1">
      <c r="A16" s="2"/>
    </row>
    <row r="17" spans="1:11" ht="39.950000000000003" customHeight="1">
      <c r="A17" s="2"/>
      <c r="B17" s="10" t="s">
        <v>623</v>
      </c>
      <c r="C17" s="11">
        <f>C12+Dificiti_caxs!D12</f>
        <v>0</v>
      </c>
      <c r="D17" s="11">
        <f>D12+Dificiti_caxs!E12</f>
        <v>0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>
      <c r="A18" s="2"/>
      <c r="B18" s="10" t="s">
        <v>624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>
      <c r="A19" s="2"/>
      <c r="B19" s="10" t="s">
        <v>625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1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 t="s">
        <v>339</v>
      </c>
      <c r="B8" s="5"/>
      <c r="C8" s="5"/>
      <c r="D8" s="5" t="s">
        <v>627</v>
      </c>
      <c r="E8" s="5"/>
      <c r="F8" s="5"/>
      <c r="G8" s="5" t="s">
        <v>628</v>
      </c>
      <c r="H8" s="5"/>
      <c r="I8" s="5"/>
      <c r="J8" s="5" t="s">
        <v>629</v>
      </c>
      <c r="K8" s="5"/>
      <c r="L8" s="5"/>
    </row>
    <row r="9" spans="1:12" ht="39.950000000000003" customHeight="1">
      <c r="A9" s="6" t="s">
        <v>630</v>
      </c>
      <c r="B9" s="7"/>
      <c r="C9" s="6"/>
      <c r="D9" s="6" t="s">
        <v>340</v>
      </c>
      <c r="E9" s="6" t="s">
        <v>631</v>
      </c>
      <c r="F9" s="6"/>
      <c r="G9" s="6" t="s">
        <v>342</v>
      </c>
      <c r="H9" s="6" t="s">
        <v>632</v>
      </c>
      <c r="I9" s="6"/>
      <c r="J9" s="6" t="s">
        <v>344</v>
      </c>
      <c r="K9" s="5" t="s">
        <v>631</v>
      </c>
      <c r="L9" s="5"/>
    </row>
    <row r="10" spans="1:12" ht="20.100000000000001" customHeight="1">
      <c r="A10" s="6"/>
      <c r="B10" s="6" t="s">
        <v>346</v>
      </c>
      <c r="C10" s="6" t="s">
        <v>630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8000</v>
      </c>
      <c r="B12" s="10" t="s">
        <v>633</v>
      </c>
      <c r="C12" s="9"/>
      <c r="D12" s="11">
        <f t="shared" ref="D12:L12" si="0">SUM(D14,D74)</f>
        <v>41326507.200000003</v>
      </c>
      <c r="E12" s="11">
        <f t="shared" si="0"/>
        <v>0</v>
      </c>
      <c r="F12" s="11">
        <f t="shared" si="0"/>
        <v>41326507.200000003</v>
      </c>
      <c r="G12" s="11">
        <f t="shared" si="0"/>
        <v>41326507.200000003</v>
      </c>
      <c r="H12" s="11">
        <f t="shared" si="0"/>
        <v>0</v>
      </c>
      <c r="I12" s="11">
        <f t="shared" si="0"/>
        <v>41326507.200000003</v>
      </c>
      <c r="J12" s="11">
        <f t="shared" si="0"/>
        <v>-25152176.599999994</v>
      </c>
      <c r="K12" s="11">
        <f t="shared" si="0"/>
        <v>-29835622.800000001</v>
      </c>
      <c r="L12" s="11">
        <f t="shared" si="0"/>
        <v>4683446.200000003</v>
      </c>
    </row>
    <row r="13" spans="1:12" ht="39.950000000000003" customHeight="1">
      <c r="A13" s="9"/>
      <c r="B13" s="10" t="s">
        <v>147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8100</v>
      </c>
      <c r="B14" s="10" t="s">
        <v>634</v>
      </c>
      <c r="C14" s="9"/>
      <c r="D14" s="11">
        <f t="shared" ref="D14:L14" si="1">SUM(D16,D44)</f>
        <v>41326507.200000003</v>
      </c>
      <c r="E14" s="11">
        <f t="shared" si="1"/>
        <v>0</v>
      </c>
      <c r="F14" s="11">
        <f t="shared" si="1"/>
        <v>41326507.200000003</v>
      </c>
      <c r="G14" s="11">
        <f t="shared" si="1"/>
        <v>41326507.200000003</v>
      </c>
      <c r="H14" s="11">
        <f t="shared" si="1"/>
        <v>0</v>
      </c>
      <c r="I14" s="11">
        <f t="shared" si="1"/>
        <v>41326507.200000003</v>
      </c>
      <c r="J14" s="11">
        <f t="shared" si="1"/>
        <v>-25152176.599999994</v>
      </c>
      <c r="K14" s="11">
        <f t="shared" si="1"/>
        <v>-29835622.800000001</v>
      </c>
      <c r="L14" s="11">
        <f t="shared" si="1"/>
        <v>4683446.200000003</v>
      </c>
    </row>
    <row r="15" spans="1:12" ht="39.950000000000003" customHeight="1">
      <c r="A15" s="9"/>
      <c r="B15" s="10" t="s">
        <v>147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8110</v>
      </c>
      <c r="B16" s="10" t="s">
        <v>635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>
      <c r="A17" s="9"/>
      <c r="B17" s="10" t="s">
        <v>147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8111</v>
      </c>
      <c r="B18" s="10" t="s">
        <v>636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8112</v>
      </c>
      <c r="B20" s="10" t="s">
        <v>637</v>
      </c>
      <c r="C20" s="9" t="s">
        <v>638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>
      <c r="A21" s="9">
        <v>8113</v>
      </c>
      <c r="B21" s="10" t="s">
        <v>639</v>
      </c>
      <c r="C21" s="9" t="s">
        <v>640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>
      <c r="A22" s="9">
        <v>8120</v>
      </c>
      <c r="B22" s="10" t="s">
        <v>641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>
      <c r="A23" s="9"/>
      <c r="B23" s="10" t="s">
        <v>147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>
      <c r="A24" s="9">
        <v>8121</v>
      </c>
      <c r="B24" s="10" t="s">
        <v>642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>
      <c r="A26" s="9">
        <v>8122</v>
      </c>
      <c r="B26" s="10" t="s">
        <v>643</v>
      </c>
      <c r="C26" s="9" t="s">
        <v>644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8123</v>
      </c>
      <c r="B28" s="10" t="s">
        <v>645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>
      <c r="A29" s="9">
        <v>8124</v>
      </c>
      <c r="B29" s="10" t="s">
        <v>646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>
      <c r="A30" s="9">
        <v>8130</v>
      </c>
      <c r="B30" s="10" t="s">
        <v>647</v>
      </c>
      <c r="C30" s="9" t="s">
        <v>648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>
      <c r="A31" s="9"/>
      <c r="B31" s="10" t="s">
        <v>149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>
      <c r="A32" s="9">
        <v>8131</v>
      </c>
      <c r="B32" s="10" t="s">
        <v>649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>
      <c r="A33" s="9">
        <v>8132</v>
      </c>
      <c r="B33" s="10" t="s">
        <v>650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>
      <c r="A34" s="9">
        <v>8140</v>
      </c>
      <c r="B34" s="10" t="s">
        <v>651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>
      <c r="A35" s="9"/>
      <c r="B35" s="10" t="s">
        <v>149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>
      <c r="A36" s="9">
        <v>8141</v>
      </c>
      <c r="B36" s="10" t="s">
        <v>652</v>
      </c>
      <c r="C36" s="9" t="s">
        <v>644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>
      <c r="A37" s="9"/>
      <c r="B37" s="10" t="s">
        <v>149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>
      <c r="A38" s="9">
        <v>8142</v>
      </c>
      <c r="B38" s="10" t="s">
        <v>653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>
      <c r="A39" s="9">
        <v>8143</v>
      </c>
      <c r="B39" s="10" t="s">
        <v>654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>
      <c r="A40" s="9">
        <v>8150</v>
      </c>
      <c r="B40" s="10" t="s">
        <v>655</v>
      </c>
      <c r="C40" s="9" t="s">
        <v>648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8151</v>
      </c>
      <c r="B42" s="10" t="s">
        <v>649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8152</v>
      </c>
      <c r="B43" s="10" t="s">
        <v>656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8160</v>
      </c>
      <c r="B44" s="10" t="s">
        <v>657</v>
      </c>
      <c r="C44" s="9"/>
      <c r="D44" s="11">
        <f t="shared" ref="D44:L44" si="7">SUM(D46,D51,D55,D70,D71,D72)</f>
        <v>41326507.200000003</v>
      </c>
      <c r="E44" s="11">
        <f t="shared" si="7"/>
        <v>0</v>
      </c>
      <c r="F44" s="11">
        <f t="shared" si="7"/>
        <v>41326507.200000003</v>
      </c>
      <c r="G44" s="11">
        <f t="shared" si="7"/>
        <v>41326507.200000003</v>
      </c>
      <c r="H44" s="11">
        <f t="shared" si="7"/>
        <v>0</v>
      </c>
      <c r="I44" s="11">
        <f t="shared" si="7"/>
        <v>41326507.200000003</v>
      </c>
      <c r="J44" s="11">
        <f t="shared" si="7"/>
        <v>-25152176.599999994</v>
      </c>
      <c r="K44" s="11">
        <f t="shared" si="7"/>
        <v>-29835622.800000001</v>
      </c>
      <c r="L44" s="11">
        <f t="shared" si="7"/>
        <v>4683446.200000003</v>
      </c>
    </row>
    <row r="45" spans="1:12" ht="39.950000000000003" customHeight="1">
      <c r="A45" s="9"/>
      <c r="B45" s="10" t="s">
        <v>147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>
      <c r="A46" s="9">
        <v>8161</v>
      </c>
      <c r="B46" s="10" t="s">
        <v>658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>
      <c r="A47" s="9"/>
      <c r="B47" s="10" t="s">
        <v>149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>
      <c r="A48" s="9">
        <v>8162</v>
      </c>
      <c r="B48" s="10" t="s">
        <v>659</v>
      </c>
      <c r="C48" s="9" t="s">
        <v>660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>
      <c r="A49" s="9">
        <v>8163</v>
      </c>
      <c r="B49" s="10" t="s">
        <v>661</v>
      </c>
      <c r="C49" s="9" t="s">
        <v>660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>
      <c r="A50" s="9">
        <v>8164</v>
      </c>
      <c r="B50" s="10" t="s">
        <v>662</v>
      </c>
      <c r="C50" s="9" t="s">
        <v>663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>
      <c r="A51" s="9">
        <v>8170</v>
      </c>
      <c r="B51" s="10" t="s">
        <v>664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>
      <c r="A52" s="9"/>
      <c r="B52" s="10" t="s">
        <v>149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>
      <c r="A53" s="9">
        <v>8171</v>
      </c>
      <c r="B53" s="10" t="s">
        <v>665</v>
      </c>
      <c r="C53" s="9" t="s">
        <v>666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>
      <c r="A54" s="9">
        <v>8172</v>
      </c>
      <c r="B54" s="10" t="s">
        <v>667</v>
      </c>
      <c r="C54" s="9" t="s">
        <v>668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>
      <c r="A55" s="9">
        <v>8190</v>
      </c>
      <c r="B55" s="10" t="s">
        <v>669</v>
      </c>
      <c r="C55" s="9"/>
      <c r="D55" s="11">
        <f>D57+D63-D60</f>
        <v>41326507.200000003</v>
      </c>
      <c r="E55" s="11">
        <f>E57+E63-E60</f>
        <v>0</v>
      </c>
      <c r="F55" s="11">
        <f>F63</f>
        <v>41326507.200000003</v>
      </c>
      <c r="G55" s="11">
        <f>G57+G63-G60</f>
        <v>41326507.200000003</v>
      </c>
      <c r="H55" s="11">
        <f>H57+H63-H60</f>
        <v>0</v>
      </c>
      <c r="I55" s="11">
        <f>I63</f>
        <v>41326507.200000003</v>
      </c>
      <c r="J55" s="11">
        <f>J57+J63-J60</f>
        <v>41326507.200000003</v>
      </c>
      <c r="K55" s="11">
        <f>K57+K63-K60</f>
        <v>0</v>
      </c>
      <c r="L55" s="11">
        <f>L63</f>
        <v>41326507.200000003</v>
      </c>
    </row>
    <row r="56" spans="1:12" ht="39.950000000000003" customHeight="1">
      <c r="A56" s="9"/>
      <c r="B56" s="10" t="s">
        <v>147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8191</v>
      </c>
      <c r="B57" s="10" t="s">
        <v>670</v>
      </c>
      <c r="C57" s="9" t="s">
        <v>671</v>
      </c>
      <c r="D57" s="11">
        <f>SUM(D61,D62)</f>
        <v>9967712.5999999996</v>
      </c>
      <c r="E57" s="11">
        <f>SUM(E61,E62)</f>
        <v>9967712.5999999996</v>
      </c>
      <c r="F57" s="11" t="s">
        <v>23</v>
      </c>
      <c r="G57" s="11">
        <f>SUM(G61,G62)</f>
        <v>9967712.5999999996</v>
      </c>
      <c r="H57" s="11">
        <f>SUM(H61,H62)</f>
        <v>9967712.5999999996</v>
      </c>
      <c r="I57" s="11" t="s">
        <v>23</v>
      </c>
      <c r="J57" s="11">
        <f>SUM(J61,J62)</f>
        <v>9967712.5999999996</v>
      </c>
      <c r="K57" s="11">
        <f>SUM(K61,K62)</f>
        <v>9967712.5999999996</v>
      </c>
      <c r="L57" s="11" t="s">
        <v>23</v>
      </c>
    </row>
    <row r="58" spans="1:12" ht="39.950000000000003" customHeight="1">
      <c r="A58" s="9"/>
      <c r="B58" s="10" t="s">
        <v>149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>
      <c r="A59" s="9">
        <v>8192</v>
      </c>
      <c r="B59" s="10" t="s">
        <v>672</v>
      </c>
      <c r="C59" s="9"/>
      <c r="D59" s="11">
        <f>SUM(E59,F59)</f>
        <v>0</v>
      </c>
      <c r="E59" s="11">
        <v>0</v>
      </c>
      <c r="F59" s="11" t="s">
        <v>23</v>
      </c>
      <c r="G59" s="11">
        <f>SUM(H59,I59)</f>
        <v>0</v>
      </c>
      <c r="H59" s="11">
        <v>0</v>
      </c>
      <c r="I59" s="11" t="s">
        <v>23</v>
      </c>
      <c r="J59" s="11">
        <f>SUM(K59,L59)</f>
        <v>0</v>
      </c>
      <c r="K59" s="11">
        <v>0</v>
      </c>
      <c r="L59" s="11" t="s">
        <v>23</v>
      </c>
    </row>
    <row r="60" spans="1:12" ht="39.950000000000003" customHeight="1">
      <c r="A60" s="9">
        <v>8193</v>
      </c>
      <c r="B60" s="10" t="s">
        <v>673</v>
      </c>
      <c r="C60" s="9"/>
      <c r="D60" s="11">
        <f>D57-D59</f>
        <v>9967712.5999999996</v>
      </c>
      <c r="E60" s="11">
        <f>E57-E59</f>
        <v>9967712.5999999996</v>
      </c>
      <c r="F60" s="11" t="s">
        <v>23</v>
      </c>
      <c r="G60" s="11">
        <f>G57-G59</f>
        <v>9967712.5999999996</v>
      </c>
      <c r="H60" s="11">
        <f>H57-H59</f>
        <v>9967712.5999999996</v>
      </c>
      <c r="I60" s="11" t="s">
        <v>23</v>
      </c>
      <c r="J60" s="11">
        <f>J57-J59</f>
        <v>9967712.5999999996</v>
      </c>
      <c r="K60" s="11">
        <f>K57-K59</f>
        <v>9967712.5999999996</v>
      </c>
      <c r="L60" s="11" t="s">
        <v>23</v>
      </c>
    </row>
    <row r="61" spans="1:12" ht="39.950000000000003" customHeight="1">
      <c r="A61" s="9">
        <v>8194</v>
      </c>
      <c r="B61" s="10" t="s">
        <v>674</v>
      </c>
      <c r="C61" s="9" t="s">
        <v>675</v>
      </c>
      <c r="D61" s="11">
        <f>SUM(E61,F61)</f>
        <v>9967712.5999999996</v>
      </c>
      <c r="E61" s="11">
        <v>9967712.5999999996</v>
      </c>
      <c r="F61" s="11" t="s">
        <v>23</v>
      </c>
      <c r="G61" s="11">
        <f>SUM(H61,I61)</f>
        <v>9967712.5999999996</v>
      </c>
      <c r="H61" s="11">
        <v>9967712.5999999996</v>
      </c>
      <c r="I61" s="11" t="s">
        <v>23</v>
      </c>
      <c r="J61" s="11">
        <f>SUM(K61,L61)</f>
        <v>9967712.5999999996</v>
      </c>
      <c r="K61" s="11">
        <v>9967712.5999999996</v>
      </c>
      <c r="L61" s="11" t="s">
        <v>23</v>
      </c>
    </row>
    <row r="62" spans="1:12" ht="39.950000000000003" customHeight="1">
      <c r="A62" s="9">
        <v>8195</v>
      </c>
      <c r="B62" s="10" t="s">
        <v>676</v>
      </c>
      <c r="C62" s="9" t="s">
        <v>677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8196</v>
      </c>
      <c r="B63" s="10" t="s">
        <v>678</v>
      </c>
      <c r="C63" s="9" t="s">
        <v>679</v>
      </c>
      <c r="D63" s="11">
        <f t="shared" ref="D63:L63" si="9">SUM(D65,D69)</f>
        <v>41326507.200000003</v>
      </c>
      <c r="E63" s="11">
        <f t="shared" si="9"/>
        <v>0</v>
      </c>
      <c r="F63" s="11">
        <f t="shared" si="9"/>
        <v>41326507.200000003</v>
      </c>
      <c r="G63" s="11">
        <f t="shared" si="9"/>
        <v>41326507.200000003</v>
      </c>
      <c r="H63" s="11">
        <f t="shared" si="9"/>
        <v>0</v>
      </c>
      <c r="I63" s="11">
        <f t="shared" si="9"/>
        <v>41326507.200000003</v>
      </c>
      <c r="J63" s="11">
        <f t="shared" si="9"/>
        <v>41326507.200000003</v>
      </c>
      <c r="K63" s="11">
        <f t="shared" si="9"/>
        <v>0</v>
      </c>
      <c r="L63" s="11">
        <f t="shared" si="9"/>
        <v>41326507.200000003</v>
      </c>
    </row>
    <row r="64" spans="1:12" ht="39.950000000000003" customHeight="1">
      <c r="A64" s="9"/>
      <c r="B64" s="10" t="s">
        <v>149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>
      <c r="A65" s="9">
        <v>8197</v>
      </c>
      <c r="B65" s="10" t="s">
        <v>680</v>
      </c>
      <c r="C65" s="9"/>
      <c r="D65" s="11">
        <f>SUM(D67,D68)</f>
        <v>31358794.600000001</v>
      </c>
      <c r="E65" s="11" t="s">
        <v>23</v>
      </c>
      <c r="F65" s="11">
        <f>SUM(F67,F68)</f>
        <v>31358794.600000001</v>
      </c>
      <c r="G65" s="11">
        <f>SUM(G67,G68)</f>
        <v>31358794.600000001</v>
      </c>
      <c r="H65" s="11" t="s">
        <v>23</v>
      </c>
      <c r="I65" s="11">
        <f>SUM(I67,I68)</f>
        <v>31358794.600000001</v>
      </c>
      <c r="J65" s="11">
        <f>SUM(J67,J68)</f>
        <v>31358794.600000001</v>
      </c>
      <c r="K65" s="11" t="s">
        <v>23</v>
      </c>
      <c r="L65" s="11">
        <f>SUM(L67,L68)</f>
        <v>31358794.600000001</v>
      </c>
    </row>
    <row r="66" spans="1:12" ht="39.950000000000003" customHeight="1">
      <c r="A66" s="9"/>
      <c r="B66" s="10" t="s">
        <v>147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>
      <c r="A67" s="9">
        <v>8198</v>
      </c>
      <c r="B67" s="10" t="s">
        <v>681</v>
      </c>
      <c r="C67" s="9" t="s">
        <v>682</v>
      </c>
      <c r="D67" s="11">
        <f>SUM(E67,F67)</f>
        <v>31358794.600000001</v>
      </c>
      <c r="E67" s="11" t="s">
        <v>23</v>
      </c>
      <c r="F67" s="11">
        <v>31358794.600000001</v>
      </c>
      <c r="G67" s="11">
        <f>SUM(H67,I67)</f>
        <v>31358794.600000001</v>
      </c>
      <c r="H67" s="11" t="s">
        <v>23</v>
      </c>
      <c r="I67" s="11">
        <v>31358794.600000001</v>
      </c>
      <c r="J67" s="11">
        <f t="shared" ref="J67:J73" si="10">SUM(K67,L67)</f>
        <v>31358794.600000001</v>
      </c>
      <c r="K67" s="11" t="s">
        <v>23</v>
      </c>
      <c r="L67" s="11">
        <v>31358794.600000001</v>
      </c>
    </row>
    <row r="68" spans="1:12" ht="39.950000000000003" customHeight="1">
      <c r="A68" s="9">
        <v>8199</v>
      </c>
      <c r="B68" s="10" t="s">
        <v>683</v>
      </c>
      <c r="C68" s="9" t="s">
        <v>684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>
      <c r="A69" s="9">
        <v>8200</v>
      </c>
      <c r="B69" s="10" t="s">
        <v>685</v>
      </c>
      <c r="C69" s="9"/>
      <c r="D69" s="11">
        <f>SUM(E69,F69)</f>
        <v>9967712.5999999996</v>
      </c>
      <c r="E69" s="11" t="s">
        <v>23</v>
      </c>
      <c r="F69" s="11">
        <f>E57-E59</f>
        <v>9967712.5999999996</v>
      </c>
      <c r="G69" s="11">
        <f>SUM(H69,I69)</f>
        <v>9967712.5999999996</v>
      </c>
      <c r="H69" s="11" t="s">
        <v>23</v>
      </c>
      <c r="I69" s="11">
        <f>H57-H59</f>
        <v>9967712.5999999996</v>
      </c>
      <c r="J69" s="11">
        <f t="shared" si="10"/>
        <v>9967712.5999999996</v>
      </c>
      <c r="K69" s="11" t="s">
        <v>23</v>
      </c>
      <c r="L69" s="11">
        <f>K57-K59</f>
        <v>9967712.5999999996</v>
      </c>
    </row>
    <row r="70" spans="1:12" ht="39.950000000000003" customHeight="1">
      <c r="A70" s="9">
        <v>8201</v>
      </c>
      <c r="B70" s="10" t="s">
        <v>686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>
      <c r="A71" s="9">
        <v>8202</v>
      </c>
      <c r="B71" s="10" t="s">
        <v>687</v>
      </c>
      <c r="C71" s="9"/>
      <c r="D71" s="11">
        <f>SUM(E71,F71)</f>
        <v>0</v>
      </c>
      <c r="E71" s="11" t="s">
        <v>23</v>
      </c>
      <c r="F71" s="11" t="s">
        <v>146</v>
      </c>
      <c r="G71" s="11">
        <f>SUM(H71,I71)</f>
        <v>0</v>
      </c>
      <c r="H71" s="11" t="s">
        <v>23</v>
      </c>
      <c r="I71" s="11" t="s">
        <v>146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>
      <c r="A72" s="9">
        <v>8203</v>
      </c>
      <c r="B72" s="10" t="s">
        <v>688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-66478683.799999997</v>
      </c>
      <c r="K72" s="11">
        <v>-29835622.800000001</v>
      </c>
      <c r="L72" s="11">
        <v>-36643061</v>
      </c>
    </row>
    <row r="73" spans="1:12" ht="39.950000000000003" customHeight="1">
      <c r="A73" s="9">
        <v>8204</v>
      </c>
      <c r="B73" s="10" t="s">
        <v>689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>
      <c r="A74" s="9">
        <v>8300</v>
      </c>
      <c r="B74" s="10" t="s">
        <v>690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>
      <c r="A75" s="9"/>
      <c r="B75" s="10" t="s">
        <v>147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8310</v>
      </c>
      <c r="B76" s="10" t="s">
        <v>691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>
      <c r="A77" s="9"/>
      <c r="B77" s="10" t="s">
        <v>147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>
      <c r="A78" s="9">
        <v>8311</v>
      </c>
      <c r="B78" s="10" t="s">
        <v>692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8312</v>
      </c>
      <c r="B80" s="10" t="s">
        <v>637</v>
      </c>
      <c r="C80" s="9" t="s">
        <v>693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>
      <c r="A81" s="9">
        <v>8313</v>
      </c>
      <c r="B81" s="10" t="s">
        <v>639</v>
      </c>
      <c r="C81" s="9" t="s">
        <v>694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>
      <c r="A82" s="9">
        <v>8320</v>
      </c>
      <c r="B82" s="10" t="s">
        <v>695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>
      <c r="A83" s="9"/>
      <c r="B83" s="10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8321</v>
      </c>
      <c r="B84" s="10" t="s">
        <v>696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>
      <c r="A86" s="9">
        <v>8322</v>
      </c>
      <c r="B86" s="10" t="s">
        <v>697</v>
      </c>
      <c r="C86" s="9" t="s">
        <v>698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>
      <c r="A87" s="9">
        <v>8330</v>
      </c>
      <c r="B87" s="10" t="s">
        <v>699</v>
      </c>
      <c r="C87" s="9" t="s">
        <v>700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>
      <c r="A88" s="9">
        <v>8340</v>
      </c>
      <c r="B88" s="10" t="s">
        <v>701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>
      <c r="A89" s="9"/>
      <c r="B89" s="10" t="s">
        <v>149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>
      <c r="A90" s="9">
        <v>8341</v>
      </c>
      <c r="B90" s="10" t="s">
        <v>702</v>
      </c>
      <c r="C90" s="9" t="s">
        <v>698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>
      <c r="A91" s="9">
        <v>8350</v>
      </c>
      <c r="B91" s="10" t="s">
        <v>703</v>
      </c>
      <c r="C91" s="9" t="s">
        <v>700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dcterms:created xsi:type="dcterms:W3CDTF">2019-10-01T09:01:16Z</dcterms:created>
  <dcterms:modified xsi:type="dcterms:W3CDTF">2019-10-08T08:16:12Z</dcterms:modified>
</cp:coreProperties>
</file>